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485" windowWidth="11490" windowHeight="6810" activeTab="0"/>
  </bookViews>
  <sheets>
    <sheet name="ф.1.1" sheetId="1" r:id="rId1"/>
    <sheet name="ф.1.2" sheetId="2" r:id="rId2"/>
    <sheet name="ф.1.3" sheetId="3" r:id="rId3"/>
    <sheet name="ф.2.1" sheetId="4" r:id="rId4"/>
    <sheet name="ф.2.2" sheetId="5" r:id="rId5"/>
    <sheet name="ф.2.3" sheetId="6" r:id="rId6"/>
    <sheet name="ф.2.4" sheetId="7" r:id="rId7"/>
    <sheet name="ф.4.1" sheetId="8" r:id="rId8"/>
    <sheet name="ф.4.2" sheetId="9" r:id="rId9"/>
    <sheet name="ф.3.1" sheetId="10" r:id="rId10"/>
    <sheet name="ф.3.2" sheetId="11" r:id="rId11"/>
    <sheet name="ф.3.3" sheetId="12" r:id="rId12"/>
  </sheets>
  <definedNames>
    <definedName name="TABLE" localSheetId="9">'ф.3.1'!#REF!</definedName>
    <definedName name="TABLE" localSheetId="10">'ф.3.2'!#REF!</definedName>
    <definedName name="TABLE" localSheetId="11">'ф.3.3'!#REF!</definedName>
    <definedName name="TABLE_2" localSheetId="9">'ф.3.1'!#REF!</definedName>
    <definedName name="TABLE_2" localSheetId="10">'ф.3.2'!#REF!</definedName>
    <definedName name="TABLE_2" localSheetId="11">'ф.3.3'!#REF!</definedName>
    <definedName name="_xlnm.Print_Area" localSheetId="3">'ф.2.1'!$A$1:$AS$36</definedName>
    <definedName name="_xlnm.Print_Area" localSheetId="5">'ф.2.3'!$A$1:$AS$37</definedName>
    <definedName name="_xlnm.Print_Area" localSheetId="9">'ф.3.1'!$A$1:$CT$16</definedName>
    <definedName name="_xlnm.Print_Area" localSheetId="10">'ф.3.2'!$A$1:$CT$17</definedName>
    <definedName name="_xlnm.Print_Area" localSheetId="11">'ф.3.3'!$A$1:$CT$19</definedName>
  </definedNames>
  <calcPr fullCalcOnLoad="1"/>
</workbook>
</file>

<file path=xl/sharedStrings.xml><?xml version="1.0" encoding="utf-8"?>
<sst xmlns="http://schemas.openxmlformats.org/spreadsheetml/2006/main" count="1047" uniqueCount="202">
  <si>
    <t>прямая</t>
  </si>
  <si>
    <t>обратная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</si>
  <si>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</si>
  <si>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</si>
  <si>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Значение</t>
  </si>
  <si>
    <t>Ф / П * 100, %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</si>
  <si>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</si>
  <si>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</si>
  <si>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</si>
  <si>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</si>
  <si>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</si>
  <si>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</si>
  <si>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</si>
  <si>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</si>
  <si>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</si>
  <si>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</si>
  <si>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</si>
  <si>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</si>
  <si>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</si>
  <si>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</si>
  <si>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</si>
  <si>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Примечание</t>
  </si>
  <si>
    <t>Зависимость</t>
  </si>
  <si>
    <t>фактическое (Ф)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</si>
  <si>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</si>
  <si>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</si>
  <si>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2.1. Наличие единого телефонного номера для приема обращений потребителей услуг (наличие - 1, отсутствие - 0)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</si>
  <si>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</si>
  <si>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</si>
  <si>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Форма 2.2 - Расчет значения индикатора исполнительности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</si>
  <si>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</si>
  <si>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</si>
  <si>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</si>
  <si>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</si>
  <si>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</si>
  <si>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</si>
  <si>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</si>
  <si>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</si>
  <si>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</si>
  <si>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</si>
  <si>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</si>
  <si>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</si>
  <si>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</si>
  <si>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7. Итого по индикатору  информативности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</si>
  <si>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</si>
  <si>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</si>
  <si>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</si>
  <si>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</si>
  <si>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</si>
  <si>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</si>
  <si>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</si>
  <si>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</si>
  <si>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</si>
  <si>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среднеарифметическое п.1.1. и п.1.2.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</si>
  <si>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</si>
  <si>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</si>
  <si>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среднеарифметическое п.2.1., п.2.2. и п.2.3.</t>
  </si>
  <si>
    <t>среднеарифметическое п.6.1. и п.6.2.</t>
  </si>
  <si>
    <t>среднеарифметическое п.1, п.2, п.3, п.4, п.5 и п.6</t>
  </si>
  <si>
    <t>среднеарифметическое п.1, п.2, п.3, п.4, п.5, п.6 и п.7</t>
  </si>
  <si>
    <t>среднеарифметическое п.2.1., п.2.2., п.2.3., п.2.4., п.2.5. и п.2.6.</t>
  </si>
  <si>
    <t>среднеарифметическое п.3.1. и п.3.2.</t>
  </si>
  <si>
    <t>среднеарифметическое п.5.1. и п.5.2.</t>
  </si>
  <si>
    <t>среднеарифметическое п.1, п.2, п.3, п.4, и п.5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</si>
  <si>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</si>
  <si>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</si>
  <si>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</si>
  <si>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</si>
  <si>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t>База актов расследования ТН, форма учёта нарушений в сети 0,4 кВ</t>
  </si>
  <si>
    <t>Итого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</si>
  <si>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</si>
  <si>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передачи электрической энергии</t>
  </si>
  <si>
    <t>Форма 1.2  -  Расчет показателя средней продолжительности прекращений</t>
  </si>
  <si>
    <t>Описание (обоснование)</t>
  </si>
  <si>
    <t>Значение показателя на:</t>
  </si>
  <si>
    <t>(год)</t>
  </si>
  <si>
    <t>Наименование показателя</t>
  </si>
  <si>
    <r>
      <t xml:space="preserve">Мероприятия,
направленные
на улучшение показателя </t>
    </r>
    <r>
      <rPr>
        <vertAlign val="superscript"/>
        <sz val="10"/>
        <rFont val="Times New Roman"/>
        <family val="1"/>
      </rPr>
      <t>2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</si>
  <si>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</si>
  <si>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 (П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</si>
  <si>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</si>
  <si>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t>Форма 1.3 - Предложения электросетевой организации по плановым значениям показателей надежности</t>
  </si>
  <si>
    <t>и качества услуг на каждый расчетный период регулирования в пределах долгосрочного периода регулирования *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</si>
  <si>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</si>
  <si>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</si>
  <si>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</si>
  <si>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</si>
  <si>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</si>
  <si>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</si>
  <si>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</si>
  <si>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</si>
  <si>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</si>
  <si>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</si>
  <si>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</si>
  <si>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</si>
  <si>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</si>
  <si>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</si>
  <si>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</si>
  <si>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</si>
  <si>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</si>
  <si>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</si>
  <si>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</si>
  <si>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</si>
  <si>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3.1. </t>
  </si>
  <si>
    <t xml:space="preserve">4.1.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</si>
  <si>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</si>
  <si>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</si>
  <si>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</si>
  <si>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</si>
  <si>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</si>
  <si>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</si>
  <si>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</si>
  <si>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</si>
  <si>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</si>
  <si>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</si>
  <si>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</si>
  <si>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</si>
  <si>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№ формулы Методических указаний</t>
  </si>
  <si>
    <t>(1)</t>
  </si>
  <si>
    <t>(2)</t>
  </si>
  <si>
    <t>(3)</t>
  </si>
  <si>
    <t>(4), (4.1)</t>
  </si>
  <si>
    <t xml:space="preserve">п. 5.1 Методических указаний 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</si>
  <si>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</si>
  <si>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</si>
  <si>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</si>
  <si>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</si>
  <si>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</si>
  <si>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</si>
  <si>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</si>
  <si>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</si>
  <si>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</si>
  <si>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</si>
  <si>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п. 5.1</t>
  </si>
  <si>
    <t>(5)</t>
  </si>
  <si>
    <r>
      <t>3. 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</si>
  <si>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</si>
  <si>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0"/>
        <rFont val="Times New Roman"/>
        <family val="1"/>
      </rPr>
      <t>об</t>
    </r>
  </si>
  <si>
    <t>Для организации по управлению единой национальной (общероссийской) электрической сетью: α = 0,75. Для территориальной сетевой организации: α = 0,65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</si>
  <si>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</si>
  <si>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плановое (П) 2016</t>
  </si>
  <si>
    <t xml:space="preserve">Форма 1.1 - Журнал учета текущей информации о прекращении передачи электрической энергии </t>
  </si>
  <si>
    <t xml:space="preserve">Форма 4.1 - Показатели уровня надежности и уровня качества оказываемых услуг </t>
  </si>
  <si>
    <t xml:space="preserve">Форма 4.2 - Расчет обобщенного показателя уровня надежности и качества </t>
  </si>
  <si>
    <t>плановое (П) 2017</t>
  </si>
  <si>
    <t>фактическое (Ф) 2013</t>
  </si>
  <si>
    <t>плановое (П) 2018</t>
  </si>
  <si>
    <t>плановое (П) 2019</t>
  </si>
  <si>
    <t>плановое (П) 2020</t>
  </si>
  <si>
    <t>плановое (П) 2021</t>
  </si>
  <si>
    <t xml:space="preserve">ОАО "Северсталь-метиз" филиал "Волгоградский" </t>
  </si>
  <si>
    <t>ОАО "Северсталь-метиз" филиал "Волгоградский"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</si>
  <si>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</si>
  <si>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</si>
  <si>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</si>
  <si>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</si>
  <si>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</si>
  <si>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</si>
  <si>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</si>
  <si>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</si>
  <si>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</si>
  <si>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</si>
  <si>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</si>
  <si>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 исполнительности</t>
  </si>
  <si>
    <t>фактическое (Ф) 2011</t>
  </si>
  <si>
    <t>фактическое (Ф) 2012</t>
  </si>
  <si>
    <t>плановое (П) 2015 (ср.зн-е за 2011-2013)</t>
  </si>
  <si>
    <t xml:space="preserve"> </t>
  </si>
  <si>
    <t xml:space="preserve">1.3. </t>
  </si>
  <si>
    <t xml:space="preserve">3.2. </t>
  </si>
  <si>
    <t>электросетевой организации ОАО "Северсталь-метиз" филиал "Волгоградский"</t>
  </si>
  <si>
    <t xml:space="preserve">оказываемых услуг ОАО "Северсталь-метиз" филиал "Волгоградский" </t>
  </si>
  <si>
    <t>β = 0,25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</si>
  <si>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</si>
  <si>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r>
      <t>Показатель уровня качества осуществляемого присоединения , П</t>
    </r>
    <r>
      <rPr>
        <vertAlign val="subscript"/>
        <sz val="10"/>
        <rFont val="Times New Roman"/>
        <family val="1"/>
      </rPr>
      <t>тпр</t>
    </r>
  </si>
  <si>
    <t>плановое (П) 2015 (ср.зн-е за 2012-2013)</t>
  </si>
  <si>
    <t xml:space="preserve">                    для потребителей услуг ОАО "Северсталь-метиз" филиала "Волгоградский" </t>
  </si>
  <si>
    <t>плановое (П) 2015</t>
  </si>
  <si>
    <t xml:space="preserve">плановое (П) 2015 </t>
  </si>
  <si>
    <t>Максимальное за расчетный период г. число точек присоединения (максимальное значение по форме 1.1)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</si>
  <si>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 (сумма по  форме 1.1)</t>
    </r>
  </si>
  <si>
    <t xml:space="preserve">ОАО "Северсталь-метиз" филиал "Волгоградский </t>
  </si>
  <si>
    <t>(Образец)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</si>
  <si>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</si>
  <si>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</si>
  <si>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</si>
  <si>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</si>
  <si>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</si>
  <si>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</si>
  <si>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</si>
  <si>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</si>
  <si>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</si>
  <si>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</si>
  <si>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</si>
  <si>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</si>
  <si>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</si>
  <si>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</si>
  <si>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</si>
  <si>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 xml:space="preserve">Форма 3.1 - Отчетные данные для расчета значения показателя качества 
рассмотрения заявок на технологическое присоединение к сети </t>
  </si>
  <si>
    <t>Примечание: ОАО "Северсталь-метиз" филиал "Волгоградский" не заключает договоры об осуществлении технологического присоединения заявителей к сети.</t>
  </si>
  <si>
    <t xml:space="preserve">             заявителей к сети ОАО "Северсталь-метиз" филиал "Волгоградский"</t>
  </si>
  <si>
    <t>заявителей к электрическим сетям ОАО "Северсталь-метиз" филиал "Волгоградский"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</si>
</sst>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р_._-;\-* #,##0.000_р_._-;_-* &quot;-&quot;??_р_._-;_-@_-"/>
    <numFmt numFmtId="188" formatCode="0.0"/>
    <numFmt numFmtId="189" formatCode="0.0000000000"/>
    <numFmt numFmtId="190" formatCode="0.000000000"/>
  </numFmts>
  <fonts count="63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12"/>
      <name val="Times New Roman"/>
      <family val="1"/>
    </font>
    <font>
      <sz val="10"/>
      <color indexed="58"/>
      <name val="Times New Roman"/>
      <family val="1"/>
    </font>
    <font>
      <sz val="11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9" fillId="0" borderId="10" xfId="0" applyNumberFormat="1" applyFont="1" applyBorder="1" applyAlignment="1">
      <alignment horizontal="center" vertical="center"/>
    </xf>
    <xf numFmtId="186" fontId="18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188" fontId="18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81" fontId="17" fillId="0" borderId="10" xfId="0" applyNumberFormat="1" applyFont="1" applyBorder="1" applyAlignment="1">
      <alignment horizontal="center" vertical="center"/>
    </xf>
    <xf numFmtId="181" fontId="18" fillId="0" borderId="10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6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186" fontId="1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16" fillId="0" borderId="14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186" fontId="8" fillId="0" borderId="10" xfId="0" applyNumberFormat="1" applyFont="1" applyBorder="1" applyAlignment="1">
      <alignment horizontal="center"/>
    </xf>
    <xf numFmtId="181" fontId="20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6" fontId="2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8" fontId="8" fillId="0" borderId="10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 vertical="top"/>
    </xf>
    <xf numFmtId="0" fontId="2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21" fillId="0" borderId="0" xfId="0" applyFont="1" applyAlignment="1">
      <alignment/>
    </xf>
    <xf numFmtId="0" fontId="10" fillId="0" borderId="0" xfId="0" applyFont="1" applyBorder="1" applyAlignment="1">
      <alignment wrapText="1"/>
    </xf>
    <xf numFmtId="186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2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 wrapText="1"/>
    </xf>
    <xf numFmtId="0" fontId="1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181" fontId="17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81" fontId="1" fillId="0" borderId="10" xfId="0" applyNumberFormat="1" applyFont="1" applyBorder="1" applyAlignment="1">
      <alignment vertical="center" wrapText="1"/>
    </xf>
    <xf numFmtId="181" fontId="1" fillId="33" borderId="10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/>
    </xf>
    <xf numFmtId="186" fontId="8" fillId="0" borderId="0" xfId="0" applyNumberFormat="1" applyFont="1" applyFill="1" applyBorder="1" applyAlignment="1">
      <alignment horizontal="center"/>
    </xf>
    <xf numFmtId="186" fontId="3" fillId="0" borderId="10" xfId="0" applyNumberFormat="1" applyFont="1" applyBorder="1" applyAlignment="1">
      <alignment horizontal="center" wrapText="1"/>
    </xf>
    <xf numFmtId="186" fontId="1" fillId="34" borderId="0" xfId="0" applyNumberFormat="1" applyFont="1" applyFill="1" applyAlignment="1">
      <alignment/>
    </xf>
    <xf numFmtId="186" fontId="3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horizontal="center" wrapText="1"/>
    </xf>
    <xf numFmtId="186" fontId="9" fillId="0" borderId="10" xfId="0" applyNumberFormat="1" applyFont="1" applyBorder="1" applyAlignment="1">
      <alignment horizontal="center"/>
    </xf>
    <xf numFmtId="186" fontId="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right"/>
      <protection/>
    </xf>
    <xf numFmtId="0" fontId="12" fillId="0" borderId="0" xfId="52" applyFont="1" applyFill="1" applyBorder="1" applyAlignment="1">
      <alignment horizontal="left"/>
      <protection/>
    </xf>
    <xf numFmtId="0" fontId="12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left" vertical="top"/>
      <protection/>
    </xf>
    <xf numFmtId="0" fontId="7" fillId="0" borderId="15" xfId="52" applyFont="1" applyBorder="1" applyAlignment="1">
      <alignment horizontal="left"/>
      <protection/>
    </xf>
    <xf numFmtId="0" fontId="7" fillId="0" borderId="13" xfId="52" applyFont="1" applyBorder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0" fontId="7" fillId="0" borderId="15" xfId="52" applyFont="1" applyBorder="1" applyAlignment="1">
      <alignment horizontal="left" vertical="top"/>
      <protection/>
    </xf>
    <xf numFmtId="0" fontId="7" fillId="0" borderId="13" xfId="52" applyFont="1" applyBorder="1" applyAlignment="1">
      <alignment horizontal="left" vertical="top"/>
      <protection/>
    </xf>
    <xf numFmtId="49" fontId="12" fillId="0" borderId="0" xfId="52" applyNumberFormat="1" applyFont="1" applyFill="1" applyBorder="1" applyAlignment="1">
      <alignment horizontal="left"/>
      <protection/>
    </xf>
    <xf numFmtId="0" fontId="7" fillId="0" borderId="16" xfId="52" applyFont="1" applyBorder="1" applyAlignment="1">
      <alignment horizontal="left"/>
      <protection/>
    </xf>
    <xf numFmtId="0" fontId="7" fillId="0" borderId="17" xfId="52" applyFont="1" applyBorder="1" applyAlignment="1">
      <alignment horizontal="left"/>
      <protection/>
    </xf>
    <xf numFmtId="0" fontId="7" fillId="0" borderId="18" xfId="52" applyFont="1" applyBorder="1" applyAlignment="1">
      <alignment horizontal="left"/>
      <protection/>
    </xf>
    <xf numFmtId="0" fontId="7" fillId="0" borderId="19" xfId="52" applyFont="1" applyBorder="1" applyAlignment="1">
      <alignment horizontal="left"/>
      <protection/>
    </xf>
    <xf numFmtId="0" fontId="7" fillId="0" borderId="0" xfId="52" applyFont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left"/>
      <protection/>
    </xf>
    <xf numFmtId="0" fontId="7" fillId="0" borderId="20" xfId="52" applyFont="1" applyBorder="1" applyAlignment="1">
      <alignment horizontal="left"/>
      <protection/>
    </xf>
    <xf numFmtId="0" fontId="7" fillId="0" borderId="14" xfId="52" applyFont="1" applyBorder="1" applyAlignment="1">
      <alignment horizontal="left"/>
      <protection/>
    </xf>
    <xf numFmtId="0" fontId="7" fillId="0" borderId="0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top"/>
      <protection/>
    </xf>
    <xf numFmtId="0" fontId="22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left" wrapText="1"/>
    </xf>
    <xf numFmtId="0" fontId="21" fillId="0" borderId="0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wrapText="1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7" fillId="0" borderId="0" xfId="52" applyFont="1" applyBorder="1" applyAlignment="1">
      <alignment horizontal="left"/>
      <protection/>
    </xf>
    <xf numFmtId="0" fontId="7" fillId="0" borderId="14" xfId="52" applyFont="1" applyBorder="1" applyAlignment="1">
      <alignment horizontal="left" wrapText="1"/>
      <protection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7" fillId="0" borderId="12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center" vertical="center"/>
      <protection/>
    </xf>
    <xf numFmtId="49" fontId="21" fillId="0" borderId="0" xfId="52" applyNumberFormat="1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52" applyFont="1" applyBorder="1" applyAlignment="1">
      <alignment horizontal="center" vertical="top"/>
      <protection/>
    </xf>
    <xf numFmtId="0" fontId="21" fillId="0" borderId="0" xfId="52" applyFont="1" applyBorder="1" applyAlignment="1">
      <alignment horizontal="center" wrapText="1"/>
      <protection/>
    </xf>
    <xf numFmtId="0" fontId="12" fillId="0" borderId="11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 vertical="top"/>
      <protection/>
    </xf>
    <xf numFmtId="0" fontId="0" fillId="0" borderId="0" xfId="0" applyBorder="1" applyAlignment="1">
      <alignment wrapText="1"/>
    </xf>
    <xf numFmtId="0" fontId="21" fillId="0" borderId="0" xfId="52" applyFont="1" applyFill="1" applyBorder="1" applyAlignment="1">
      <alignment horizontal="left"/>
      <protection/>
    </xf>
    <xf numFmtId="0" fontId="7" fillId="0" borderId="14" xfId="52" applyFont="1" applyBorder="1" applyAlignment="1">
      <alignment horizontal="justify" vertical="top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right"/>
      <protection/>
    </xf>
    <xf numFmtId="0" fontId="7" fillId="0" borderId="11" xfId="52" applyFont="1" applyBorder="1" applyAlignment="1">
      <alignment horizontal="justify" vertical="top" wrapText="1"/>
      <protection/>
    </xf>
    <xf numFmtId="0" fontId="7" fillId="0" borderId="21" xfId="52" applyFont="1" applyBorder="1" applyAlignment="1">
      <alignment horizontal="center" vertical="top"/>
      <protection/>
    </xf>
    <xf numFmtId="0" fontId="7" fillId="0" borderId="18" xfId="52" applyFont="1" applyBorder="1" applyAlignment="1">
      <alignment horizontal="center" vertical="top"/>
      <protection/>
    </xf>
    <xf numFmtId="0" fontId="7" fillId="0" borderId="11" xfId="52" applyFont="1" applyBorder="1" applyAlignment="1">
      <alignment horizontal="center" vertical="top"/>
      <protection/>
    </xf>
    <xf numFmtId="0" fontId="7" fillId="0" borderId="19" xfId="52" applyFont="1" applyBorder="1" applyAlignment="1">
      <alignment horizontal="center" vertical="top"/>
      <protection/>
    </xf>
    <xf numFmtId="0" fontId="7" fillId="0" borderId="16" xfId="52" applyFont="1" applyBorder="1" applyAlignment="1">
      <alignment horizontal="center" wrapText="1"/>
      <protection/>
    </xf>
    <xf numFmtId="0" fontId="7" fillId="0" borderId="14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pane xSplit="18420" topLeftCell="R1" activePane="topLeft" state="split"/>
      <selection pane="topLeft" activeCell="B37" sqref="B37"/>
      <selection pane="topRight" activeCell="R1" sqref="R1"/>
    </sheetView>
  </sheetViews>
  <sheetFormatPr defaultColWidth="9.140625" defaultRowHeight="12.75"/>
  <cols>
    <col min="1" max="1" width="5.28125" style="3" customWidth="1"/>
    <col min="2" max="2" width="52.28125" style="3" customWidth="1"/>
    <col min="3" max="7" width="8.421875" style="3" customWidth="1"/>
    <col min="8" max="8" width="9.28125" style="3" customWidth="1"/>
    <col min="9" max="16384" width="9.140625" style="3" customWidth="1"/>
  </cols>
  <sheetData>
    <row r="1" spans="1:7" ht="12.75">
      <c r="A1" s="22"/>
      <c r="B1" s="22"/>
      <c r="C1" s="5"/>
      <c r="D1" s="5"/>
      <c r="E1" s="5"/>
      <c r="F1" s="5"/>
      <c r="G1" s="5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5"/>
      <c r="D4" s="5"/>
      <c r="E4" s="5"/>
      <c r="F4" s="5"/>
      <c r="G4" s="5"/>
    </row>
    <row r="5" spans="1:8" ht="15">
      <c r="A5" s="25"/>
      <c r="B5" s="25"/>
      <c r="C5" s="25"/>
      <c r="D5" s="25"/>
      <c r="E5" s="25"/>
      <c r="F5" s="25"/>
      <c r="G5" s="25"/>
      <c r="H5" s="25"/>
    </row>
    <row r="6" spans="1:8" ht="15">
      <c r="A6" s="25"/>
      <c r="B6" s="25"/>
      <c r="C6" s="25"/>
      <c r="D6" s="25"/>
      <c r="E6" s="25"/>
      <c r="F6" s="25"/>
      <c r="G6" s="25"/>
      <c r="H6" s="25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5">
      <c r="A9" s="96" t="s">
        <v>141</v>
      </c>
      <c r="B9" s="25"/>
      <c r="C9" s="25"/>
      <c r="D9" s="25"/>
      <c r="E9" s="25"/>
      <c r="F9" s="25"/>
      <c r="G9" s="25"/>
      <c r="H9" s="25"/>
    </row>
    <row r="10" spans="1:10" ht="15" customHeight="1">
      <c r="A10" s="177" t="s">
        <v>176</v>
      </c>
      <c r="B10" s="177"/>
      <c r="C10" s="177"/>
      <c r="D10" s="177"/>
      <c r="E10" s="177"/>
      <c r="F10" s="177"/>
      <c r="G10" s="177"/>
      <c r="H10" s="177"/>
      <c r="I10" s="177"/>
      <c r="J10" s="17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82.5" customHeight="1">
      <c r="A13" s="181" t="s">
        <v>64</v>
      </c>
      <c r="B13" s="181" t="s">
        <v>65</v>
      </c>
      <c r="C13" s="178" t="s">
        <v>67</v>
      </c>
      <c r="D13" s="179"/>
      <c r="E13" s="180"/>
      <c r="F13" s="178" t="s">
        <v>66</v>
      </c>
      <c r="G13" s="179"/>
      <c r="H13" s="180"/>
    </row>
    <row r="14" spans="1:8" ht="63.75" customHeight="1">
      <c r="A14" s="182"/>
      <c r="B14" s="182"/>
      <c r="C14" s="2" t="s">
        <v>165</v>
      </c>
      <c r="D14" s="2" t="s">
        <v>145</v>
      </c>
      <c r="E14" s="2" t="s">
        <v>175</v>
      </c>
      <c r="F14" s="2" t="s">
        <v>165</v>
      </c>
      <c r="G14" s="2" t="s">
        <v>145</v>
      </c>
      <c r="H14" s="2" t="s">
        <v>177</v>
      </c>
    </row>
    <row r="15" spans="1:8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</row>
    <row r="16" spans="1:8" ht="25.5" customHeight="1">
      <c r="A16" s="29">
        <v>1</v>
      </c>
      <c r="B16" s="32" t="s">
        <v>68</v>
      </c>
      <c r="C16" s="129">
        <v>0</v>
      </c>
      <c r="D16" s="129">
        <v>0</v>
      </c>
      <c r="E16" s="129">
        <f>AVERAGE(C16:D16)</f>
        <v>0</v>
      </c>
      <c r="F16" s="129">
        <v>34</v>
      </c>
      <c r="G16" s="129">
        <v>35</v>
      </c>
      <c r="H16" s="139">
        <v>37</v>
      </c>
    </row>
    <row r="17" spans="1:8" ht="25.5" customHeight="1">
      <c r="A17" s="29">
        <v>2</v>
      </c>
      <c r="B17" s="32" t="s">
        <v>68</v>
      </c>
      <c r="C17" s="129">
        <v>4</v>
      </c>
      <c r="D17" s="129">
        <v>4</v>
      </c>
      <c r="E17" s="129">
        <f aca="true" t="shared" si="0" ref="E17:E27">AVERAGE(C17:D17)</f>
        <v>4</v>
      </c>
      <c r="F17" s="129">
        <v>34</v>
      </c>
      <c r="G17" s="129">
        <v>36</v>
      </c>
      <c r="H17" s="139">
        <v>37</v>
      </c>
    </row>
    <row r="18" spans="1:8" ht="25.5" customHeight="1">
      <c r="A18" s="29">
        <v>3</v>
      </c>
      <c r="B18" s="32" t="s">
        <v>68</v>
      </c>
      <c r="C18" s="129">
        <v>4</v>
      </c>
      <c r="D18" s="129">
        <v>4</v>
      </c>
      <c r="E18" s="129">
        <f t="shared" si="0"/>
        <v>4</v>
      </c>
      <c r="F18" s="129">
        <v>34</v>
      </c>
      <c r="G18" s="129">
        <v>36</v>
      </c>
      <c r="H18" s="139">
        <v>37</v>
      </c>
    </row>
    <row r="19" spans="1:8" ht="25.5" customHeight="1">
      <c r="A19" s="29">
        <v>4</v>
      </c>
      <c r="B19" s="32" t="s">
        <v>68</v>
      </c>
      <c r="C19" s="129">
        <v>0</v>
      </c>
      <c r="D19" s="129">
        <v>0</v>
      </c>
      <c r="E19" s="129">
        <f t="shared" si="0"/>
        <v>0</v>
      </c>
      <c r="F19" s="129">
        <v>34</v>
      </c>
      <c r="G19" s="129">
        <v>36</v>
      </c>
      <c r="H19" s="139">
        <v>37</v>
      </c>
    </row>
    <row r="20" spans="1:8" ht="25.5" customHeight="1">
      <c r="A20" s="29">
        <v>5</v>
      </c>
      <c r="B20" s="32" t="s">
        <v>68</v>
      </c>
      <c r="C20" s="129">
        <v>2</v>
      </c>
      <c r="D20" s="129">
        <v>2</v>
      </c>
      <c r="E20" s="129">
        <f t="shared" si="0"/>
        <v>2</v>
      </c>
      <c r="F20" s="129">
        <v>34</v>
      </c>
      <c r="G20" s="129">
        <v>36</v>
      </c>
      <c r="H20" s="139">
        <v>37</v>
      </c>
    </row>
    <row r="21" spans="1:8" ht="25.5" customHeight="1">
      <c r="A21" s="29">
        <v>6</v>
      </c>
      <c r="B21" s="32" t="s">
        <v>68</v>
      </c>
      <c r="C21" s="129">
        <v>0</v>
      </c>
      <c r="D21" s="129">
        <v>0</v>
      </c>
      <c r="E21" s="129">
        <f t="shared" si="0"/>
        <v>0</v>
      </c>
      <c r="F21" s="129">
        <v>34</v>
      </c>
      <c r="G21" s="129">
        <v>36</v>
      </c>
      <c r="H21" s="139">
        <v>37</v>
      </c>
    </row>
    <row r="22" spans="1:8" ht="25.5" customHeight="1">
      <c r="A22" s="29">
        <v>7</v>
      </c>
      <c r="B22" s="32" t="s">
        <v>68</v>
      </c>
      <c r="C22" s="129">
        <v>0</v>
      </c>
      <c r="D22" s="129">
        <v>0</v>
      </c>
      <c r="E22" s="129">
        <f t="shared" si="0"/>
        <v>0</v>
      </c>
      <c r="F22" s="129">
        <v>34</v>
      </c>
      <c r="G22" s="129">
        <v>37</v>
      </c>
      <c r="H22" s="139">
        <v>37</v>
      </c>
    </row>
    <row r="23" spans="1:8" ht="25.5" customHeight="1">
      <c r="A23" s="29">
        <v>8</v>
      </c>
      <c r="B23" s="32" t="s">
        <v>68</v>
      </c>
      <c r="C23" s="129">
        <v>5</v>
      </c>
      <c r="D23" s="129">
        <v>5</v>
      </c>
      <c r="E23" s="129">
        <f t="shared" si="0"/>
        <v>5</v>
      </c>
      <c r="F23" s="129">
        <v>34</v>
      </c>
      <c r="G23" s="129">
        <v>37</v>
      </c>
      <c r="H23" s="139">
        <v>37</v>
      </c>
    </row>
    <row r="24" spans="1:8" ht="25.5" customHeight="1">
      <c r="A24" s="29">
        <v>9</v>
      </c>
      <c r="B24" s="32" t="s">
        <v>68</v>
      </c>
      <c r="C24" s="129">
        <v>0</v>
      </c>
      <c r="D24" s="129">
        <v>0</v>
      </c>
      <c r="E24" s="129">
        <f t="shared" si="0"/>
        <v>0</v>
      </c>
      <c r="F24" s="129">
        <v>34</v>
      </c>
      <c r="G24" s="129">
        <v>37</v>
      </c>
      <c r="H24" s="139">
        <v>37</v>
      </c>
    </row>
    <row r="25" spans="1:8" ht="25.5" customHeight="1">
      <c r="A25" s="29">
        <v>10</v>
      </c>
      <c r="B25" s="32" t="s">
        <v>68</v>
      </c>
      <c r="C25" s="129">
        <v>3</v>
      </c>
      <c r="D25" s="129">
        <v>3</v>
      </c>
      <c r="E25" s="129">
        <f t="shared" si="0"/>
        <v>3</v>
      </c>
      <c r="F25" s="129">
        <v>34</v>
      </c>
      <c r="G25" s="129">
        <v>37</v>
      </c>
      <c r="H25" s="139">
        <v>37</v>
      </c>
    </row>
    <row r="26" spans="1:8" ht="25.5" customHeight="1">
      <c r="A26" s="29">
        <v>11</v>
      </c>
      <c r="B26" s="32" t="s">
        <v>68</v>
      </c>
      <c r="C26" s="129">
        <v>0</v>
      </c>
      <c r="D26" s="129">
        <v>0</v>
      </c>
      <c r="E26" s="129">
        <f t="shared" si="0"/>
        <v>0</v>
      </c>
      <c r="F26" s="129">
        <v>34</v>
      </c>
      <c r="G26" s="129">
        <v>37</v>
      </c>
      <c r="H26" s="139">
        <v>37</v>
      </c>
    </row>
    <row r="27" spans="1:8" ht="25.5" customHeight="1">
      <c r="A27" s="29">
        <v>12</v>
      </c>
      <c r="B27" s="32" t="s">
        <v>68</v>
      </c>
      <c r="C27" s="129">
        <v>3</v>
      </c>
      <c r="D27" s="129">
        <v>3</v>
      </c>
      <c r="E27" s="129">
        <f t="shared" si="0"/>
        <v>3</v>
      </c>
      <c r="F27" s="129">
        <v>34</v>
      </c>
      <c r="G27" s="129">
        <v>37</v>
      </c>
      <c r="H27" s="139">
        <v>37</v>
      </c>
    </row>
    <row r="28" spans="1:8" ht="16.5" customHeight="1">
      <c r="A28" s="30"/>
      <c r="B28" s="30" t="s">
        <v>69</v>
      </c>
      <c r="C28" s="35">
        <f>SUM(C16:C27)</f>
        <v>21</v>
      </c>
      <c r="D28" s="35">
        <f>SUM(D16:D27)</f>
        <v>21</v>
      </c>
      <c r="E28" s="35">
        <f>AVERAGE(C28:D28)</f>
        <v>21</v>
      </c>
      <c r="F28" s="35">
        <f>MAX(F16:F27)</f>
        <v>34</v>
      </c>
      <c r="G28" s="35">
        <f>MAX(G16:G27)</f>
        <v>37</v>
      </c>
      <c r="H28" s="35">
        <f>MAX(H16:H27)</f>
        <v>37</v>
      </c>
    </row>
    <row r="29" spans="1:8" ht="16.5" customHeight="1">
      <c r="A29" s="5"/>
      <c r="B29" s="5"/>
      <c r="C29" s="115"/>
      <c r="D29" s="115"/>
      <c r="E29" s="115"/>
      <c r="F29" s="115"/>
      <c r="G29" s="115"/>
      <c r="H29" s="5"/>
    </row>
    <row r="30" spans="1:8" ht="16.5" customHeight="1">
      <c r="A30" s="5"/>
      <c r="B30" s="5"/>
      <c r="C30" s="115"/>
      <c r="D30" s="115"/>
      <c r="E30" s="115"/>
      <c r="F30" s="115"/>
      <c r="G30" s="115"/>
      <c r="H30" s="5"/>
    </row>
    <row r="31" spans="1:8" ht="16.5" customHeight="1">
      <c r="A31" s="5"/>
      <c r="B31" s="5"/>
      <c r="C31" s="115"/>
      <c r="D31" s="115"/>
      <c r="E31" s="115"/>
      <c r="F31" s="115"/>
      <c r="G31" s="115"/>
      <c r="H31" s="5"/>
    </row>
  </sheetData>
  <sheetProtection/>
  <mergeCells count="5">
    <mergeCell ref="A10:J10"/>
    <mergeCell ref="C13:E13"/>
    <mergeCell ref="F13:H13"/>
    <mergeCell ref="B13:B14"/>
    <mergeCell ref="A13:A1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T16"/>
  <sheetViews>
    <sheetView view="pageBreakPreview" zoomScaleSheetLayoutView="100" zoomScalePageLayoutView="0" workbookViewId="0" topLeftCell="A1">
      <selection activeCell="AF19" sqref="AF19"/>
    </sheetView>
  </sheetViews>
  <sheetFormatPr defaultColWidth="0.85546875" defaultRowHeight="12.75"/>
  <cols>
    <col min="1" max="126" width="0.85546875" style="163" customWidth="1"/>
    <col min="127" max="127" width="9.140625" style="163" customWidth="1"/>
    <col min="128" max="16384" width="0.85546875" style="163" customWidth="1"/>
  </cols>
  <sheetData>
    <row r="1" s="156" customFormat="1" ht="15.75">
      <c r="CT1" s="157" t="s">
        <v>182</v>
      </c>
    </row>
    <row r="2" s="156" customFormat="1" ht="15.75"/>
    <row r="3" spans="1:98" s="156" customFormat="1" ht="32.25" customHeight="1">
      <c r="A3" s="218" t="s">
        <v>198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</row>
    <row r="4" spans="1:98" s="158" customFormat="1" ht="15.75">
      <c r="A4" s="172"/>
      <c r="B4" s="172"/>
      <c r="C4" s="172"/>
      <c r="D4" s="172"/>
      <c r="E4" s="172"/>
      <c r="F4" s="172"/>
      <c r="G4" s="172"/>
      <c r="H4" s="172"/>
      <c r="I4" s="214" t="s">
        <v>151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172"/>
      <c r="CM4" s="172"/>
      <c r="CN4" s="172"/>
      <c r="CO4" s="172"/>
      <c r="CP4" s="172"/>
      <c r="CQ4" s="172"/>
      <c r="CR4" s="172"/>
      <c r="CS4" s="172"/>
      <c r="CT4" s="172"/>
    </row>
    <row r="5" spans="43:58" s="156" customFormat="1" ht="15.75"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</row>
    <row r="6" spans="1:98" s="156" customFormat="1" ht="15.7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</row>
    <row r="7" spans="1:98" s="156" customFormat="1" ht="15.75">
      <c r="A7" s="220" t="s">
        <v>183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</row>
    <row r="9" spans="1:98" s="160" customFormat="1" ht="15">
      <c r="A9" s="217" t="s">
        <v>184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 t="s">
        <v>185</v>
      </c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</row>
    <row r="10" spans="1:98" s="160" customFormat="1" ht="15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>
        <v>2</v>
      </c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</row>
    <row r="11" spans="1:98" ht="77.25" customHeight="1">
      <c r="A11" s="161"/>
      <c r="B11" s="212" t="s">
        <v>186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162"/>
      <c r="BU11" s="213" t="s">
        <v>8</v>
      </c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</row>
    <row r="12" spans="1:98" ht="93" customHeight="1">
      <c r="A12" s="161"/>
      <c r="B12" s="212" t="s">
        <v>187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162"/>
      <c r="BU12" s="213" t="s">
        <v>8</v>
      </c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</row>
    <row r="13" spans="1:98" ht="43.5" customHeight="1">
      <c r="A13" s="161"/>
      <c r="B13" s="212" t="s">
        <v>188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162"/>
      <c r="BU13" s="213">
        <v>1</v>
      </c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</row>
    <row r="14" spans="1:98" ht="27" customHeight="1">
      <c r="A14" s="209" t="s">
        <v>199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171"/>
      <c r="CT14" s="171"/>
    </row>
    <row r="15" spans="1:98" ht="27" customHeight="1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171"/>
      <c r="CT15" s="171"/>
    </row>
    <row r="16" spans="1:98" ht="29.25" customHeight="1">
      <c r="A16" s="208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171"/>
      <c r="CT16" s="171"/>
    </row>
  </sheetData>
  <sheetProtection/>
  <mergeCells count="16">
    <mergeCell ref="BU11:CT11"/>
    <mergeCell ref="B12:BS12"/>
    <mergeCell ref="BU12:CT12"/>
    <mergeCell ref="A3:CT3"/>
    <mergeCell ref="A6:CT6"/>
    <mergeCell ref="A7:CT7"/>
    <mergeCell ref="A9:BT9"/>
    <mergeCell ref="BU9:CT9"/>
    <mergeCell ref="A14:CR15"/>
    <mergeCell ref="B13:BS13"/>
    <mergeCell ref="BU13:CT13"/>
    <mergeCell ref="I4:CK4"/>
    <mergeCell ref="A16:CR16"/>
    <mergeCell ref="A10:BT10"/>
    <mergeCell ref="BU10:CT10"/>
    <mergeCell ref="B11:BS11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T18"/>
  <sheetViews>
    <sheetView view="pageBreakPreview" zoomScaleSheetLayoutView="100" zoomScalePageLayoutView="0" workbookViewId="0" topLeftCell="A7">
      <selection activeCell="A18" sqref="A18:IV19"/>
    </sheetView>
  </sheetViews>
  <sheetFormatPr defaultColWidth="0.85546875" defaultRowHeight="12.75"/>
  <cols>
    <col min="1" max="16384" width="0.85546875" style="163" customWidth="1"/>
  </cols>
  <sheetData>
    <row r="1" s="156" customFormat="1" ht="15.75">
      <c r="CT1" s="157" t="s">
        <v>182</v>
      </c>
    </row>
    <row r="2" s="156" customFormat="1" ht="15.75"/>
    <row r="3" spans="1:98" s="156" customFormat="1" ht="32.25" customHeight="1">
      <c r="A3" s="218" t="s">
        <v>189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</row>
    <row r="4" spans="1:98" s="158" customFormat="1" ht="15.75">
      <c r="A4" s="222" t="s">
        <v>200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172"/>
    </row>
    <row r="5" s="156" customFormat="1" ht="15.75"/>
    <row r="6" spans="1:98" s="156" customFormat="1" ht="15.7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</row>
    <row r="7" spans="1:98" s="156" customFormat="1" ht="15.75">
      <c r="A7" s="220" t="s">
        <v>183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</row>
    <row r="10" spans="1:98" s="160" customFormat="1" ht="15">
      <c r="A10" s="217" t="s">
        <v>184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 t="s">
        <v>185</v>
      </c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</row>
    <row r="11" spans="1:98" s="160" customFormat="1" ht="15">
      <c r="A11" s="217">
        <v>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>
        <v>2</v>
      </c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</row>
    <row r="12" spans="1:98" ht="75.75" customHeight="1">
      <c r="A12" s="164"/>
      <c r="B12" s="212" t="s">
        <v>190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165"/>
      <c r="BR12" s="213" t="s">
        <v>8</v>
      </c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</row>
    <row r="13" spans="1:98" ht="111" customHeight="1">
      <c r="A13" s="164"/>
      <c r="B13" s="212" t="s">
        <v>191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165"/>
      <c r="BR13" s="213" t="s">
        <v>8</v>
      </c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</row>
    <row r="14" spans="1:98" ht="39" customHeight="1">
      <c r="A14" s="164"/>
      <c r="B14" s="212" t="s">
        <v>192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165"/>
      <c r="BR14" s="213">
        <v>1</v>
      </c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</row>
    <row r="15" spans="1:98" ht="22.5" customHeight="1">
      <c r="A15" s="209" t="s">
        <v>199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171"/>
      <c r="CT15" s="171"/>
    </row>
    <row r="16" spans="1:98" ht="26.2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171"/>
      <c r="CT16" s="171"/>
    </row>
    <row r="17" spans="1:97" ht="27.75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171"/>
    </row>
    <row r="18" spans="1:97" ht="15">
      <c r="A18" s="208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171"/>
    </row>
  </sheetData>
  <sheetProtection/>
  <mergeCells count="17">
    <mergeCell ref="A3:CT3"/>
    <mergeCell ref="A6:CT6"/>
    <mergeCell ref="A7:CT7"/>
    <mergeCell ref="A10:BQ10"/>
    <mergeCell ref="BR10:CT10"/>
    <mergeCell ref="A4:CS4"/>
    <mergeCell ref="A11:BQ11"/>
    <mergeCell ref="BR11:CT11"/>
    <mergeCell ref="B12:BP12"/>
    <mergeCell ref="BR12:CT12"/>
    <mergeCell ref="B13:BP13"/>
    <mergeCell ref="BR13:CT13"/>
    <mergeCell ref="B14:BP14"/>
    <mergeCell ref="BR14:CT14"/>
    <mergeCell ref="A15:CR16"/>
    <mergeCell ref="A18:CR18"/>
    <mergeCell ref="A17:CR17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U21"/>
  <sheetViews>
    <sheetView view="pageBreakPreview" zoomScaleSheetLayoutView="100" zoomScalePageLayoutView="0" workbookViewId="0" topLeftCell="A1">
      <selection activeCell="BI28" sqref="BI28"/>
    </sheetView>
  </sheetViews>
  <sheetFormatPr defaultColWidth="0.85546875" defaultRowHeight="12.75"/>
  <cols>
    <col min="1" max="96" width="0.85546875" style="163" customWidth="1"/>
    <col min="97" max="97" width="5.7109375" style="163" customWidth="1"/>
    <col min="98" max="98" width="4.00390625" style="163" customWidth="1"/>
    <col min="99" max="16384" width="0.85546875" style="163" customWidth="1"/>
  </cols>
  <sheetData>
    <row r="1" s="156" customFormat="1" ht="15.75">
      <c r="CT1" s="157" t="s">
        <v>182</v>
      </c>
    </row>
    <row r="2" s="156" customFormat="1" ht="15.75"/>
    <row r="3" spans="1:98" s="156" customFormat="1" ht="32.25" customHeight="1">
      <c r="A3" s="218" t="s">
        <v>193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</row>
    <row r="4" spans="1:98" s="158" customFormat="1" ht="15.75">
      <c r="A4" s="227" t="s">
        <v>201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</row>
    <row r="5" spans="79:98" s="156" customFormat="1" ht="15.75"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</row>
    <row r="6" spans="79:98" s="156" customFormat="1" ht="15.75"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</row>
    <row r="7" spans="1:98" s="156" customFormat="1" ht="15.7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</row>
    <row r="8" spans="1:98" s="156" customFormat="1" ht="15.75">
      <c r="A8" s="220" t="s">
        <v>183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</row>
    <row r="11" spans="1:98" s="160" customFormat="1" ht="15">
      <c r="A11" s="217" t="s">
        <v>184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 t="s">
        <v>4</v>
      </c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</row>
    <row r="12" spans="1:98" s="160" customFormat="1" ht="15">
      <c r="A12" s="217">
        <v>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>
        <v>2</v>
      </c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</row>
    <row r="13" spans="1:98" ht="15" customHeight="1">
      <c r="A13" s="167"/>
      <c r="B13" s="223" t="s">
        <v>194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168"/>
      <c r="BR13" s="229" t="s">
        <v>185</v>
      </c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</row>
    <row r="14" spans="1:98" ht="75.75" customHeight="1">
      <c r="A14" s="169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170"/>
      <c r="BR14" s="230" t="s">
        <v>8</v>
      </c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2"/>
    </row>
    <row r="15" spans="1:98" ht="30.75" customHeight="1">
      <c r="A15" s="167"/>
      <c r="B15" s="223" t="s">
        <v>195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168"/>
      <c r="BR15" s="233" t="s">
        <v>196</v>
      </c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5"/>
    </row>
    <row r="16" spans="1:98" ht="16.5" customHeight="1">
      <c r="A16" s="169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170"/>
      <c r="BR16" s="230" t="s">
        <v>8</v>
      </c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2"/>
    </row>
    <row r="17" spans="1:98" ht="51" customHeight="1">
      <c r="A17" s="173"/>
      <c r="B17" s="223" t="s">
        <v>197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168"/>
      <c r="BR17" s="224">
        <v>1</v>
      </c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6"/>
    </row>
    <row r="18" spans="1:99" ht="36" customHeight="1">
      <c r="A18" s="209" t="s">
        <v>199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175"/>
      <c r="CT18" s="176"/>
      <c r="CU18" s="174"/>
    </row>
    <row r="19" spans="1:98" ht="33.7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175"/>
      <c r="CT19" s="175"/>
    </row>
    <row r="20" spans="1:96" ht="1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</row>
    <row r="21" spans="1:96" ht="15">
      <c r="A21" s="208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</row>
  </sheetData>
  <sheetProtection/>
  <mergeCells count="19">
    <mergeCell ref="A3:CT3"/>
    <mergeCell ref="A7:CT7"/>
    <mergeCell ref="A8:CT8"/>
    <mergeCell ref="A11:BQ11"/>
    <mergeCell ref="BR11:CT11"/>
    <mergeCell ref="BR12:CT12"/>
    <mergeCell ref="B13:BP14"/>
    <mergeCell ref="BR13:CT13"/>
    <mergeCell ref="BR14:CT14"/>
    <mergeCell ref="B15:BP16"/>
    <mergeCell ref="BR15:CT15"/>
    <mergeCell ref="BR16:CT16"/>
    <mergeCell ref="A21:CR21"/>
    <mergeCell ref="B17:BP17"/>
    <mergeCell ref="BR17:CT17"/>
    <mergeCell ref="A4:CT4"/>
    <mergeCell ref="A18:CR19"/>
    <mergeCell ref="A20:CR20"/>
    <mergeCell ref="A12:BQ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22" sqref="A22:IV23"/>
    </sheetView>
  </sheetViews>
  <sheetFormatPr defaultColWidth="9.140625" defaultRowHeight="12.75"/>
  <cols>
    <col min="1" max="1" width="58.7109375" style="3" customWidth="1"/>
    <col min="2" max="2" width="21.28125" style="3" customWidth="1"/>
    <col min="3" max="3" width="21.421875" style="3" customWidth="1"/>
    <col min="4" max="4" width="19.8515625" style="3" customWidth="1"/>
    <col min="5" max="16384" width="9.140625" style="3" customWidth="1"/>
  </cols>
  <sheetData>
    <row r="1" spans="1:4" ht="15">
      <c r="A1" s="23"/>
      <c r="B1" s="23"/>
      <c r="C1" s="23"/>
      <c r="D1" s="5"/>
    </row>
    <row r="2" spans="1:4" ht="15">
      <c r="A2" s="23"/>
      <c r="B2" s="23"/>
      <c r="C2" s="23"/>
      <c r="D2" s="22"/>
    </row>
    <row r="3" spans="1:4" ht="15">
      <c r="A3" s="23"/>
      <c r="B3" s="23"/>
      <c r="C3" s="23"/>
      <c r="D3" s="22"/>
    </row>
    <row r="4" spans="1:4" ht="15">
      <c r="A4" s="23"/>
      <c r="B4" s="23"/>
      <c r="C4" s="23"/>
      <c r="D4" s="5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.75">
      <c r="A8" s="183"/>
      <c r="B8" s="183"/>
      <c r="C8" s="183"/>
      <c r="D8" s="183"/>
    </row>
    <row r="9" spans="1:4" ht="15.75">
      <c r="A9" s="95" t="s">
        <v>72</v>
      </c>
      <c r="B9" s="95"/>
      <c r="C9" s="95"/>
      <c r="D9" s="93"/>
    </row>
    <row r="10" spans="1:4" ht="15.75">
      <c r="A10" s="95" t="s">
        <v>71</v>
      </c>
      <c r="B10" s="95"/>
      <c r="C10" s="95"/>
      <c r="D10" s="97"/>
    </row>
    <row r="11" spans="1:4" ht="15.75">
      <c r="A11" s="98" t="s">
        <v>181</v>
      </c>
      <c r="B11" s="98"/>
      <c r="C11" s="98"/>
      <c r="D11" s="24"/>
    </row>
    <row r="12" spans="1:4" ht="12.75">
      <c r="A12" s="8"/>
      <c r="B12" s="8"/>
      <c r="C12" s="8"/>
      <c r="D12" s="24"/>
    </row>
    <row r="13" spans="1:4" ht="25.5" customHeight="1">
      <c r="A13" s="153"/>
      <c r="B13" s="155" t="s">
        <v>165</v>
      </c>
      <c r="C13" s="155" t="s">
        <v>145</v>
      </c>
      <c r="D13" s="155" t="s">
        <v>178</v>
      </c>
    </row>
    <row r="14" spans="1:4" ht="33.75" customHeight="1">
      <c r="A14" s="33" t="s">
        <v>179</v>
      </c>
      <c r="B14" s="154">
        <f>'ф.1.1'!F28</f>
        <v>34</v>
      </c>
      <c r="C14" s="154">
        <f>'ф.1.1'!G28</f>
        <v>37</v>
      </c>
      <c r="D14" s="152">
        <f>'ф.1.1'!H26</f>
        <v>37</v>
      </c>
    </row>
    <row r="15" spans="1:4" ht="31.5">
      <c r="A15" s="33" t="s">
        <v>180</v>
      </c>
      <c r="B15" s="154">
        <f>'ф.1.1'!C28</f>
        <v>21</v>
      </c>
      <c r="C15" s="154">
        <f>'ф.1.1'!D28</f>
        <v>21</v>
      </c>
      <c r="D15" s="55">
        <f>'ф.1.1'!C28</f>
        <v>21</v>
      </c>
    </row>
    <row r="16" spans="1:4" ht="31.5">
      <c r="A16" s="33" t="s">
        <v>70</v>
      </c>
      <c r="B16" s="67">
        <f>B15/B14</f>
        <v>0.6176470588235294</v>
      </c>
      <c r="C16" s="67">
        <f>C15/C14</f>
        <v>0.5675675675675675</v>
      </c>
      <c r="D16" s="67">
        <f>D15/D14</f>
        <v>0.5675675675675675</v>
      </c>
    </row>
    <row r="17" spans="1:4" ht="15">
      <c r="A17" s="116"/>
      <c r="B17" s="116"/>
      <c r="C17" s="116"/>
      <c r="D17" s="117"/>
    </row>
    <row r="18" spans="1:4" ht="15">
      <c r="A18" s="116"/>
      <c r="B18" s="116"/>
      <c r="C18" s="116"/>
      <c r="D18" s="117"/>
    </row>
    <row r="19" spans="1:4" ht="15">
      <c r="A19" s="116"/>
      <c r="B19" s="116"/>
      <c r="C19" s="116"/>
      <c r="D19" s="117"/>
    </row>
    <row r="20" spans="1:4" ht="15">
      <c r="A20" s="116"/>
      <c r="B20" s="116"/>
      <c r="C20" s="116"/>
      <c r="D20" s="117"/>
    </row>
    <row r="21" spans="1:4" ht="15">
      <c r="A21" s="13"/>
      <c r="B21" s="13"/>
      <c r="C21" s="13"/>
      <c r="D21" s="13"/>
    </row>
    <row r="22" spans="1:6" ht="15.75">
      <c r="A22" s="99"/>
      <c r="B22" s="99"/>
      <c r="C22" s="99"/>
      <c r="D22" s="100"/>
      <c r="E22" s="14"/>
      <c r="F22" s="31"/>
    </row>
    <row r="23" spans="1:6" ht="15.75">
      <c r="A23" s="99"/>
      <c r="B23" s="99"/>
      <c r="C23" s="99"/>
      <c r="D23" s="100"/>
      <c r="E23" s="14"/>
      <c r="F23" s="31"/>
    </row>
  </sheetData>
  <sheetProtection/>
  <mergeCells count="1">
    <mergeCell ref="A8:D8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7">
      <selection activeCell="B42" sqref="B42"/>
    </sheetView>
  </sheetViews>
  <sheetFormatPr defaultColWidth="9.140625" defaultRowHeight="12.75"/>
  <cols>
    <col min="1" max="1" width="22.8515625" style="3" customWidth="1"/>
    <col min="2" max="2" width="22.7109375" style="3" customWidth="1"/>
    <col min="3" max="3" width="21.00390625" style="3" customWidth="1"/>
    <col min="4" max="10" width="8.7109375" style="3" customWidth="1"/>
    <col min="11" max="11" width="9.140625" style="3" customWidth="1"/>
    <col min="12" max="12" width="21.00390625" style="3" customWidth="1"/>
    <col min="13" max="13" width="27.421875" style="3" customWidth="1"/>
    <col min="14" max="16384" width="9.140625" style="3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5"/>
      <c r="F2" s="6"/>
      <c r="G2" s="6"/>
      <c r="H2" s="6"/>
      <c r="I2" s="6"/>
      <c r="J2" s="6"/>
    </row>
    <row r="3" spans="1:10" ht="12.75">
      <c r="A3" s="6"/>
      <c r="B3" s="6"/>
      <c r="C3" s="6"/>
      <c r="D3" s="22"/>
      <c r="F3" s="6"/>
      <c r="G3" s="6"/>
      <c r="H3" s="6"/>
      <c r="I3" s="6"/>
      <c r="J3" s="6"/>
    </row>
    <row r="4" spans="1:10" ht="12.75">
      <c r="A4" s="6"/>
      <c r="B4" s="6"/>
      <c r="C4" s="6"/>
      <c r="D4" s="22"/>
      <c r="F4" s="6"/>
      <c r="G4" s="6"/>
      <c r="H4" s="6"/>
      <c r="I4" s="6"/>
      <c r="J4" s="6"/>
    </row>
    <row r="5" spans="1:10" ht="12.75">
      <c r="A5" s="6"/>
      <c r="B5" s="6"/>
      <c r="C5" s="6"/>
      <c r="D5" s="5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8.75" customHeight="1">
      <c r="A10" s="188" t="s">
        <v>81</v>
      </c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16.5" customHeight="1">
      <c r="A11" s="190" t="s">
        <v>82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ht="15.75">
      <c r="A12" s="188" t="s">
        <v>150</v>
      </c>
      <c r="B12" s="188"/>
      <c r="C12" s="188"/>
      <c r="D12" s="188"/>
      <c r="E12" s="188"/>
      <c r="F12" s="188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54.75" customHeight="1">
      <c r="A14" s="27" t="s">
        <v>76</v>
      </c>
      <c r="B14" s="27" t="s">
        <v>77</v>
      </c>
      <c r="C14" s="27" t="s">
        <v>73</v>
      </c>
      <c r="D14" s="178" t="s">
        <v>74</v>
      </c>
      <c r="E14" s="194"/>
      <c r="F14" s="194"/>
      <c r="G14" s="195"/>
      <c r="H14" s="195"/>
      <c r="I14" s="195"/>
      <c r="J14" s="196"/>
    </row>
    <row r="15" spans="1:10" ht="13.5" customHeight="1">
      <c r="A15" s="184" t="s">
        <v>78</v>
      </c>
      <c r="B15" s="185"/>
      <c r="C15" s="185"/>
      <c r="D15" s="72">
        <v>2015</v>
      </c>
      <c r="E15" s="72">
        <v>2016</v>
      </c>
      <c r="F15" s="72">
        <v>2017</v>
      </c>
      <c r="G15" s="72">
        <v>2018</v>
      </c>
      <c r="H15" s="72">
        <v>2019</v>
      </c>
      <c r="I15" s="72">
        <v>2020</v>
      </c>
      <c r="J15" s="72">
        <v>2021</v>
      </c>
    </row>
    <row r="16" spans="1:10" ht="12.75">
      <c r="A16" s="184"/>
      <c r="B16" s="186"/>
      <c r="C16" s="186"/>
      <c r="D16" s="72" t="s">
        <v>75</v>
      </c>
      <c r="E16" s="72" t="s">
        <v>75</v>
      </c>
      <c r="F16" s="72" t="s">
        <v>75</v>
      </c>
      <c r="G16" s="72" t="s">
        <v>75</v>
      </c>
      <c r="H16" s="72" t="s">
        <v>75</v>
      </c>
      <c r="I16" s="72" t="s">
        <v>75</v>
      </c>
      <c r="J16" s="72" t="s">
        <v>75</v>
      </c>
    </row>
    <row r="17" spans="1:10" ht="66" customHeight="1">
      <c r="A17" s="184"/>
      <c r="B17" s="187"/>
      <c r="C17" s="187"/>
      <c r="D17" s="79">
        <f>'ф.1.2'!D16</f>
        <v>0.5675675675675675</v>
      </c>
      <c r="E17" s="79">
        <f>D17</f>
        <v>0.5675675675675675</v>
      </c>
      <c r="F17" s="80">
        <f>(D17*1+(E17*(1-0.015)))/2</f>
        <v>0.5633108108108108</v>
      </c>
      <c r="G17" s="80">
        <f>(E17*1+(D17*(1-0.015))+(D17*(1-0.015)*(1-0.015)))/3</f>
        <v>0.5590966216216217</v>
      </c>
      <c r="H17" s="80">
        <f>(D17*1+(D17*(1-0.015))+(D17*(1-0.015)*(1-0.015))+(D17*(1-0.015)*(1-0.015)*(1-0.015)))/4</f>
        <v>0.5549245211148649</v>
      </c>
      <c r="I17" s="80">
        <f>(D17*1+(D17*(1-0.015))+(D17*(1-0.015)*(1-0.015))+(D17*(1-0.015)*(1-0.015)*(1-0.015))+(D17*(1-0.015)*(1-0.015)*(1-0.015)*(1-0.015)))/5</f>
        <v>0.5507940361520272</v>
      </c>
      <c r="J17" s="80">
        <f>(E17*1+(E17*(1-0.015))+(E17*(1-0.015)*(1-0.015))+(E17*(1-0.015)*(1-0.015)*(1-0.015))+(E17*(1-0.015)*(1-0.015)*(1-0.015)*(1-0.015))+(E17*(1-0.015)*(1-0.015)*(1-0.015)*(1-0.015)*(1-0.015)))/6</f>
        <v>0.5467046992693835</v>
      </c>
    </row>
    <row r="18" spans="1:10" ht="16.5" customHeight="1">
      <c r="A18" s="184" t="s">
        <v>79</v>
      </c>
      <c r="B18" s="191"/>
      <c r="C18" s="191"/>
      <c r="D18" s="72">
        <v>2015</v>
      </c>
      <c r="E18" s="72">
        <v>2016</v>
      </c>
      <c r="F18" s="72">
        <v>2017</v>
      </c>
      <c r="G18" s="72">
        <v>2018</v>
      </c>
      <c r="H18" s="72">
        <v>2019</v>
      </c>
      <c r="I18" s="72">
        <v>2020</v>
      </c>
      <c r="J18" s="72">
        <v>2021</v>
      </c>
    </row>
    <row r="19" spans="1:10" ht="12.75">
      <c r="A19" s="184"/>
      <c r="B19" s="192"/>
      <c r="C19" s="192"/>
      <c r="D19" s="72" t="s">
        <v>75</v>
      </c>
      <c r="E19" s="72" t="s">
        <v>75</v>
      </c>
      <c r="F19" s="72" t="s">
        <v>75</v>
      </c>
      <c r="G19" s="72" t="s">
        <v>75</v>
      </c>
      <c r="H19" s="72" t="s">
        <v>75</v>
      </c>
      <c r="I19" s="72" t="s">
        <v>75</v>
      </c>
      <c r="J19" s="72" t="s">
        <v>75</v>
      </c>
    </row>
    <row r="20" spans="1:10" ht="64.5" customHeight="1">
      <c r="A20" s="184"/>
      <c r="B20" s="193"/>
      <c r="C20" s="193"/>
      <c r="D20" s="50">
        <v>1</v>
      </c>
      <c r="E20" s="50">
        <v>1</v>
      </c>
      <c r="F20" s="50">
        <v>1</v>
      </c>
      <c r="G20" s="50">
        <v>1</v>
      </c>
      <c r="H20" s="50">
        <v>1</v>
      </c>
      <c r="I20" s="50">
        <v>1</v>
      </c>
      <c r="J20" s="50">
        <v>1</v>
      </c>
    </row>
    <row r="21" spans="1:10" ht="15.75" customHeight="1">
      <c r="A21" s="184" t="s">
        <v>80</v>
      </c>
      <c r="B21" s="185"/>
      <c r="C21" s="185"/>
      <c r="D21" s="72">
        <v>2015</v>
      </c>
      <c r="E21" s="72">
        <v>2016</v>
      </c>
      <c r="F21" s="72">
        <v>2017</v>
      </c>
      <c r="G21" s="72">
        <v>2018</v>
      </c>
      <c r="H21" s="72">
        <v>2019</v>
      </c>
      <c r="I21" s="72">
        <v>2020</v>
      </c>
      <c r="J21" s="72">
        <v>2021</v>
      </c>
    </row>
    <row r="22" spans="1:10" ht="12.75">
      <c r="A22" s="184"/>
      <c r="B22" s="186"/>
      <c r="C22" s="186"/>
      <c r="D22" s="72" t="s">
        <v>75</v>
      </c>
      <c r="E22" s="72" t="s">
        <v>75</v>
      </c>
      <c r="F22" s="72" t="s">
        <v>75</v>
      </c>
      <c r="G22" s="72" t="s">
        <v>75</v>
      </c>
      <c r="H22" s="72" t="s">
        <v>75</v>
      </c>
      <c r="I22" s="72" t="s">
        <v>75</v>
      </c>
      <c r="J22" s="72" t="s">
        <v>75</v>
      </c>
    </row>
    <row r="23" spans="1:10" ht="110.25" customHeight="1">
      <c r="A23" s="184"/>
      <c r="B23" s="187"/>
      <c r="C23" s="187"/>
      <c r="D23" s="81">
        <f>'ф.2.4'!B55</f>
        <v>3.4236111111111116</v>
      </c>
      <c r="E23" s="81">
        <f>'ф.2.4'!C55</f>
        <v>3.387961111111111</v>
      </c>
      <c r="F23" s="81">
        <f>'ф.2.4'!D55</f>
        <v>3.3528458611111116</v>
      </c>
      <c r="G23" s="81">
        <f>'ф.2.4'!E55</f>
        <v>3.318257339861111</v>
      </c>
      <c r="H23" s="81">
        <f>'ф.2.4'!F55</f>
        <v>3.2841876464298614</v>
      </c>
      <c r="I23" s="81">
        <f>'ф.2.4'!G55</f>
        <v>3.25062899840008</v>
      </c>
      <c r="J23" s="81">
        <f>'ф.2.4'!H55</f>
        <v>3.2175737300907454</v>
      </c>
    </row>
    <row r="24" spans="1:10" ht="27" customHeight="1">
      <c r="A24" s="189" t="s">
        <v>83</v>
      </c>
      <c r="B24" s="189"/>
      <c r="C24" s="189"/>
      <c r="D24" s="189"/>
      <c r="E24" s="189"/>
      <c r="F24" s="189"/>
      <c r="G24" s="71"/>
      <c r="H24" s="71"/>
      <c r="I24" s="71"/>
      <c r="J24" s="71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34" spans="12:14" ht="12.75">
      <c r="L34" s="10"/>
      <c r="M34" s="10"/>
      <c r="N34" s="10"/>
    </row>
    <row r="35" spans="12:14" ht="15" customHeight="1">
      <c r="L35" s="36"/>
      <c r="M35" s="36"/>
      <c r="N35" s="10"/>
    </row>
    <row r="36" spans="12:14" ht="15">
      <c r="L36" s="36"/>
      <c r="M36" s="36"/>
      <c r="N36" s="10"/>
    </row>
    <row r="37" spans="12:14" ht="15">
      <c r="L37" s="36"/>
      <c r="M37" s="36"/>
      <c r="N37" s="10"/>
    </row>
    <row r="38" spans="12:14" ht="15">
      <c r="L38" s="36"/>
      <c r="M38" s="36"/>
      <c r="N38" s="10"/>
    </row>
    <row r="39" spans="12:14" ht="15">
      <c r="L39" s="36"/>
      <c r="M39" s="36"/>
      <c r="N39" s="10"/>
    </row>
    <row r="40" spans="12:14" ht="15">
      <c r="L40" s="36"/>
      <c r="M40" s="36"/>
      <c r="N40" s="10"/>
    </row>
    <row r="41" spans="12:14" ht="15" customHeight="1">
      <c r="L41" s="37"/>
      <c r="M41" s="37"/>
      <c r="N41" s="10"/>
    </row>
    <row r="42" spans="12:14" ht="15">
      <c r="L42" s="37"/>
      <c r="M42" s="37"/>
      <c r="N42" s="10"/>
    </row>
    <row r="43" spans="12:14" ht="15">
      <c r="L43" s="37"/>
      <c r="M43" s="37"/>
      <c r="N43" s="10"/>
    </row>
  </sheetData>
  <sheetProtection/>
  <mergeCells count="14">
    <mergeCell ref="A10:J10"/>
    <mergeCell ref="A11:J11"/>
    <mergeCell ref="A21:A23"/>
    <mergeCell ref="C18:C20"/>
    <mergeCell ref="B18:B20"/>
    <mergeCell ref="B21:B23"/>
    <mergeCell ref="D14:J14"/>
    <mergeCell ref="C21:C23"/>
    <mergeCell ref="A15:A17"/>
    <mergeCell ref="B15:B17"/>
    <mergeCell ref="C15:C17"/>
    <mergeCell ref="A18:A20"/>
    <mergeCell ref="A12:F12"/>
    <mergeCell ref="A24:F24"/>
  </mergeCells>
  <printOptions/>
  <pageMargins left="0.7874015748031497" right="0.5905511811023623" top="0.5905511811023623" bottom="3.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6"/>
  <sheetViews>
    <sheetView view="pageBreakPreview" zoomScaleSheetLayoutView="100" zoomScalePageLayoutView="0" workbookViewId="0" topLeftCell="A34">
      <selection activeCell="A37" sqref="A37:IV45"/>
    </sheetView>
  </sheetViews>
  <sheetFormatPr defaultColWidth="9.140625" defaultRowHeight="12.75"/>
  <cols>
    <col min="1" max="1" width="49.421875" style="3" customWidth="1"/>
    <col min="2" max="2" width="7.7109375" style="3" customWidth="1"/>
    <col min="3" max="4" width="7.57421875" style="3" customWidth="1"/>
    <col min="5" max="5" width="7.00390625" style="3" customWidth="1"/>
    <col min="6" max="6" width="7.140625" style="3" customWidth="1"/>
    <col min="7" max="7" width="8.421875" style="3" customWidth="1"/>
    <col min="8" max="8" width="7.421875" style="3" customWidth="1"/>
    <col min="9" max="9" width="12.00390625" style="3" customWidth="1"/>
    <col min="10" max="10" width="1.7109375" style="120" customWidth="1"/>
    <col min="11" max="11" width="7.8515625" style="3" customWidth="1"/>
    <col min="12" max="12" width="8.28125" style="3" customWidth="1"/>
    <col min="13" max="13" width="8.7109375" style="3" customWidth="1"/>
    <col min="14" max="14" width="7.57421875" style="3" customWidth="1"/>
    <col min="15" max="15" width="6.00390625" style="3" customWidth="1"/>
    <col min="16" max="16" width="1.57421875" style="120" customWidth="1"/>
    <col min="17" max="17" width="7.421875" style="3" customWidth="1"/>
    <col min="18" max="19" width="8.28125" style="3" customWidth="1"/>
    <col min="20" max="20" width="7.7109375" style="3" customWidth="1"/>
    <col min="21" max="21" width="6.140625" style="3" customWidth="1"/>
    <col min="22" max="22" width="1.8515625" style="120" customWidth="1"/>
    <col min="23" max="23" width="7.57421875" style="3" customWidth="1"/>
    <col min="24" max="24" width="8.28125" style="3" customWidth="1"/>
    <col min="25" max="25" width="7.00390625" style="3" customWidth="1"/>
    <col min="26" max="26" width="8.28125" style="3" customWidth="1"/>
    <col min="27" max="27" width="5.8515625" style="3" customWidth="1"/>
    <col min="28" max="28" width="2.00390625" style="3" customWidth="1"/>
    <col min="29" max="29" width="7.00390625" style="3" customWidth="1"/>
    <col min="30" max="31" width="7.28125" style="3" customWidth="1"/>
    <col min="32" max="32" width="8.28125" style="3" customWidth="1"/>
    <col min="33" max="33" width="5.8515625" style="3" customWidth="1"/>
    <col min="34" max="34" width="1.7109375" style="3" customWidth="1"/>
    <col min="35" max="36" width="7.57421875" style="3" customWidth="1"/>
    <col min="37" max="37" width="7.28125" style="3" customWidth="1"/>
    <col min="38" max="38" width="8.7109375" style="3" customWidth="1"/>
    <col min="39" max="39" width="5.8515625" style="3" customWidth="1"/>
    <col min="40" max="40" width="1.7109375" style="120" customWidth="1"/>
    <col min="41" max="41" width="7.28125" style="3" customWidth="1"/>
    <col min="42" max="42" width="8.140625" style="3" customWidth="1"/>
    <col min="43" max="43" width="8.7109375" style="3" customWidth="1"/>
    <col min="44" max="44" width="7.140625" style="3" customWidth="1"/>
    <col min="45" max="46" width="6.57421875" style="3" customWidth="1"/>
    <col min="47" max="16384" width="9.140625" style="3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6"/>
      <c r="B4" s="6"/>
      <c r="C4" s="6"/>
      <c r="D4" s="6"/>
      <c r="E4" s="5"/>
      <c r="F4" s="6"/>
      <c r="G4" s="6"/>
      <c r="H4" s="6"/>
    </row>
    <row r="5" spans="1:8" ht="12.75">
      <c r="A5" s="6"/>
      <c r="B5" s="6"/>
      <c r="C5" s="6"/>
      <c r="D5" s="6"/>
      <c r="E5" s="5"/>
      <c r="F5" s="6"/>
      <c r="G5" s="6"/>
      <c r="H5" s="6"/>
    </row>
    <row r="6" spans="1:8" ht="15.75">
      <c r="A6" s="101" t="s">
        <v>2</v>
      </c>
      <c r="B6" s="101"/>
      <c r="C6" s="101"/>
      <c r="D6" s="7"/>
      <c r="E6" s="7"/>
      <c r="F6" s="7"/>
      <c r="G6" s="7"/>
      <c r="H6" s="7"/>
    </row>
    <row r="7" spans="1:40" s="10" customFormat="1" ht="15.75">
      <c r="A7" s="98" t="s">
        <v>151</v>
      </c>
      <c r="B7" s="98"/>
      <c r="C7" s="98"/>
      <c r="D7" s="16"/>
      <c r="E7" s="16"/>
      <c r="F7" s="16"/>
      <c r="G7" s="16"/>
      <c r="H7" s="16"/>
      <c r="J7" s="121"/>
      <c r="P7" s="121"/>
      <c r="V7" s="121"/>
      <c r="AN7" s="121"/>
    </row>
    <row r="8" spans="1:8" ht="12.75" customHeight="1">
      <c r="A8" s="6"/>
      <c r="B8" s="6"/>
      <c r="C8" s="6"/>
      <c r="D8" s="6"/>
      <c r="E8" s="6"/>
      <c r="F8" s="6"/>
      <c r="G8" s="11"/>
      <c r="H8" s="6"/>
    </row>
    <row r="9" spans="1:46" ht="15" customHeight="1">
      <c r="A9" s="197" t="s">
        <v>3</v>
      </c>
      <c r="B9" s="198" t="s">
        <v>4</v>
      </c>
      <c r="C9" s="179"/>
      <c r="D9" s="179"/>
      <c r="E9" s="180"/>
      <c r="F9" s="197" t="s">
        <v>5</v>
      </c>
      <c r="G9" s="197" t="s">
        <v>22</v>
      </c>
      <c r="H9" s="197" t="s">
        <v>6</v>
      </c>
      <c r="I9" s="197" t="s">
        <v>21</v>
      </c>
      <c r="K9" s="197" t="s">
        <v>4</v>
      </c>
      <c r="L9" s="197"/>
      <c r="M9" s="197" t="s">
        <v>5</v>
      </c>
      <c r="N9" s="197" t="s">
        <v>22</v>
      </c>
      <c r="O9" s="197" t="s">
        <v>6</v>
      </c>
      <c r="Q9" s="197" t="s">
        <v>4</v>
      </c>
      <c r="R9" s="197"/>
      <c r="S9" s="197" t="s">
        <v>5</v>
      </c>
      <c r="T9" s="197" t="s">
        <v>22</v>
      </c>
      <c r="U9" s="197" t="s">
        <v>6</v>
      </c>
      <c r="W9" s="197" t="s">
        <v>4</v>
      </c>
      <c r="X9" s="197"/>
      <c r="Y9" s="197" t="s">
        <v>5</v>
      </c>
      <c r="Z9" s="197" t="s">
        <v>22</v>
      </c>
      <c r="AA9" s="197" t="s">
        <v>6</v>
      </c>
      <c r="AB9" s="130"/>
      <c r="AC9" s="197" t="s">
        <v>4</v>
      </c>
      <c r="AD9" s="197"/>
      <c r="AE9" s="197" t="s">
        <v>5</v>
      </c>
      <c r="AF9" s="197" t="s">
        <v>22</v>
      </c>
      <c r="AG9" s="197" t="s">
        <v>6</v>
      </c>
      <c r="AH9" s="120"/>
      <c r="AI9" s="197" t="s">
        <v>4</v>
      </c>
      <c r="AJ9" s="197"/>
      <c r="AK9" s="197" t="s">
        <v>5</v>
      </c>
      <c r="AL9" s="197" t="s">
        <v>22</v>
      </c>
      <c r="AM9" s="197" t="s">
        <v>6</v>
      </c>
      <c r="AO9" s="197" t="s">
        <v>4</v>
      </c>
      <c r="AP9" s="197"/>
      <c r="AQ9" s="197" t="s">
        <v>5</v>
      </c>
      <c r="AR9" s="197" t="s">
        <v>22</v>
      </c>
      <c r="AS9" s="197" t="s">
        <v>6</v>
      </c>
      <c r="AT9" s="130"/>
    </row>
    <row r="10" spans="1:46" ht="76.5">
      <c r="A10" s="197"/>
      <c r="B10" s="2" t="s">
        <v>164</v>
      </c>
      <c r="C10" s="2" t="s">
        <v>165</v>
      </c>
      <c r="D10" s="2" t="s">
        <v>145</v>
      </c>
      <c r="E10" s="2" t="s">
        <v>166</v>
      </c>
      <c r="F10" s="197"/>
      <c r="G10" s="197"/>
      <c r="H10" s="197"/>
      <c r="I10" s="197"/>
      <c r="K10" s="2" t="s">
        <v>23</v>
      </c>
      <c r="L10" s="2" t="s">
        <v>140</v>
      </c>
      <c r="M10" s="197"/>
      <c r="N10" s="197"/>
      <c r="O10" s="197"/>
      <c r="Q10" s="2" t="s">
        <v>23</v>
      </c>
      <c r="R10" s="2" t="s">
        <v>144</v>
      </c>
      <c r="S10" s="197"/>
      <c r="T10" s="197"/>
      <c r="U10" s="197"/>
      <c r="W10" s="2" t="s">
        <v>23</v>
      </c>
      <c r="X10" s="2" t="s">
        <v>146</v>
      </c>
      <c r="Y10" s="197"/>
      <c r="Z10" s="197"/>
      <c r="AA10" s="197"/>
      <c r="AB10" s="130"/>
      <c r="AC10" s="2" t="s">
        <v>23</v>
      </c>
      <c r="AD10" s="2" t="s">
        <v>147</v>
      </c>
      <c r="AE10" s="197"/>
      <c r="AF10" s="197"/>
      <c r="AG10" s="197"/>
      <c r="AH10" s="120"/>
      <c r="AI10" s="2" t="s">
        <v>23</v>
      </c>
      <c r="AJ10" s="2" t="s">
        <v>148</v>
      </c>
      <c r="AK10" s="197"/>
      <c r="AL10" s="197"/>
      <c r="AM10" s="197"/>
      <c r="AO10" s="2" t="s">
        <v>23</v>
      </c>
      <c r="AP10" s="2" t="s">
        <v>149</v>
      </c>
      <c r="AQ10" s="197"/>
      <c r="AR10" s="197"/>
      <c r="AS10" s="197"/>
      <c r="AT10" s="130"/>
    </row>
    <row r="11" spans="1:46" ht="12.75">
      <c r="A11" s="4">
        <v>1</v>
      </c>
      <c r="B11" s="4"/>
      <c r="C11" s="4"/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  <c r="Q11" s="4">
        <v>2</v>
      </c>
      <c r="R11" s="4">
        <v>3</v>
      </c>
      <c r="S11" s="4">
        <v>4</v>
      </c>
      <c r="T11" s="4">
        <v>5</v>
      </c>
      <c r="U11" s="4">
        <v>6</v>
      </c>
      <c r="W11" s="4">
        <v>2</v>
      </c>
      <c r="X11" s="4">
        <v>3</v>
      </c>
      <c r="Y11" s="4">
        <v>4</v>
      </c>
      <c r="Z11" s="4">
        <v>5</v>
      </c>
      <c r="AA11" s="4">
        <v>6</v>
      </c>
      <c r="AB11" s="131"/>
      <c r="AC11" s="4">
        <v>2</v>
      </c>
      <c r="AD11" s="4">
        <v>3</v>
      </c>
      <c r="AE11" s="4">
        <v>4</v>
      </c>
      <c r="AF11" s="4">
        <v>5</v>
      </c>
      <c r="AG11" s="4">
        <v>6</v>
      </c>
      <c r="AH11" s="120"/>
      <c r="AI11" s="4">
        <v>2</v>
      </c>
      <c r="AJ11" s="4">
        <v>3</v>
      </c>
      <c r="AK11" s="4">
        <v>4</v>
      </c>
      <c r="AL11" s="4">
        <v>5</v>
      </c>
      <c r="AM11" s="4">
        <v>6</v>
      </c>
      <c r="AO11" s="4">
        <v>2</v>
      </c>
      <c r="AP11" s="4">
        <v>3</v>
      </c>
      <c r="AQ11" s="4">
        <v>4</v>
      </c>
      <c r="AR11" s="4">
        <v>5</v>
      </c>
      <c r="AS11" s="4">
        <v>6</v>
      </c>
      <c r="AT11" s="131"/>
    </row>
    <row r="12" spans="1:46" ht="35.25" customHeight="1">
      <c r="A12" s="12" t="s">
        <v>7</v>
      </c>
      <c r="B12" s="9" t="s">
        <v>8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17">
        <f>(H14+H15)/2</f>
        <v>2.5</v>
      </c>
      <c r="I12" s="18" t="s">
        <v>53</v>
      </c>
      <c r="K12" s="84" t="s">
        <v>8</v>
      </c>
      <c r="L12" s="84" t="s">
        <v>8</v>
      </c>
      <c r="M12" s="84" t="s">
        <v>8</v>
      </c>
      <c r="N12" s="84" t="s">
        <v>8</v>
      </c>
      <c r="O12" s="85">
        <f>(O14+O15)/2</f>
        <v>2.5</v>
      </c>
      <c r="Q12" s="9" t="s">
        <v>8</v>
      </c>
      <c r="R12" s="9" t="s">
        <v>8</v>
      </c>
      <c r="S12" s="9" t="s">
        <v>8</v>
      </c>
      <c r="T12" s="9" t="s">
        <v>8</v>
      </c>
      <c r="U12" s="17">
        <f>(U14+U15)/2</f>
        <v>2.5</v>
      </c>
      <c r="W12" s="9" t="s">
        <v>8</v>
      </c>
      <c r="X12" s="84" t="s">
        <v>8</v>
      </c>
      <c r="Y12" s="84" t="s">
        <v>8</v>
      </c>
      <c r="Z12" s="84" t="s">
        <v>8</v>
      </c>
      <c r="AA12" s="85">
        <f>(AA14+AA15)/2</f>
        <v>2.5</v>
      </c>
      <c r="AB12" s="132"/>
      <c r="AC12" s="9" t="s">
        <v>8</v>
      </c>
      <c r="AD12" s="9" t="s">
        <v>8</v>
      </c>
      <c r="AE12" s="9" t="s">
        <v>8</v>
      </c>
      <c r="AF12" s="9" t="s">
        <v>8</v>
      </c>
      <c r="AG12" s="17">
        <f>(AG14+AG15)/2</f>
        <v>2.5</v>
      </c>
      <c r="AH12" s="120"/>
      <c r="AI12" s="9" t="s">
        <v>8</v>
      </c>
      <c r="AJ12" s="84" t="s">
        <v>8</v>
      </c>
      <c r="AK12" s="84" t="s">
        <v>8</v>
      </c>
      <c r="AL12" s="84" t="s">
        <v>8</v>
      </c>
      <c r="AM12" s="85">
        <f>(AM14+AM15)/2</f>
        <v>2.5</v>
      </c>
      <c r="AO12" s="84" t="s">
        <v>8</v>
      </c>
      <c r="AP12" s="84" t="s">
        <v>8</v>
      </c>
      <c r="AQ12" s="84" t="s">
        <v>8</v>
      </c>
      <c r="AR12" s="84" t="s">
        <v>8</v>
      </c>
      <c r="AS12" s="85">
        <f>(AS14+AS15)/2</f>
        <v>2.5</v>
      </c>
      <c r="AT12" s="132"/>
    </row>
    <row r="13" spans="1:46" ht="12.75">
      <c r="A13" s="12" t="s">
        <v>9</v>
      </c>
      <c r="B13" s="12"/>
      <c r="C13" s="12"/>
      <c r="D13" s="9"/>
      <c r="E13" s="9"/>
      <c r="F13" s="9"/>
      <c r="G13" s="9"/>
      <c r="H13" s="9"/>
      <c r="I13" s="18"/>
      <c r="K13" s="84"/>
      <c r="L13" s="84"/>
      <c r="M13" s="84"/>
      <c r="N13" s="84"/>
      <c r="O13" s="84"/>
      <c r="Q13" s="84"/>
      <c r="R13" s="84"/>
      <c r="S13" s="84"/>
      <c r="T13" s="84"/>
      <c r="U13" s="84"/>
      <c r="W13" s="9"/>
      <c r="X13" s="84"/>
      <c r="Y13" s="84"/>
      <c r="Z13" s="84"/>
      <c r="AA13" s="84"/>
      <c r="AB13" s="118"/>
      <c r="AC13" s="84"/>
      <c r="AD13" s="84"/>
      <c r="AE13" s="84"/>
      <c r="AF13" s="84"/>
      <c r="AG13" s="84"/>
      <c r="AH13" s="120"/>
      <c r="AI13" s="9"/>
      <c r="AJ13" s="84"/>
      <c r="AK13" s="84"/>
      <c r="AL13" s="84"/>
      <c r="AM13" s="84"/>
      <c r="AO13" s="84"/>
      <c r="AP13" s="84"/>
      <c r="AQ13" s="84"/>
      <c r="AR13" s="84"/>
      <c r="AS13" s="84"/>
      <c r="AT13" s="118"/>
    </row>
    <row r="14" spans="1:46" ht="39" customHeight="1">
      <c r="A14" s="12" t="s">
        <v>25</v>
      </c>
      <c r="B14" s="74">
        <v>1</v>
      </c>
      <c r="C14" s="74">
        <v>1</v>
      </c>
      <c r="D14" s="74">
        <v>1</v>
      </c>
      <c r="E14" s="74">
        <f>AVERAGE(B14:D14)</f>
        <v>1</v>
      </c>
      <c r="F14" s="17">
        <f>D14/E14*100</f>
        <v>100</v>
      </c>
      <c r="G14" s="9" t="s">
        <v>0</v>
      </c>
      <c r="H14" s="9">
        <v>1</v>
      </c>
      <c r="I14" s="18"/>
      <c r="K14" s="74">
        <v>1</v>
      </c>
      <c r="L14" s="74">
        <v>1</v>
      </c>
      <c r="M14" s="87">
        <f>K14/L14*100</f>
        <v>100</v>
      </c>
      <c r="N14" s="84" t="s">
        <v>0</v>
      </c>
      <c r="O14" s="9">
        <v>1</v>
      </c>
      <c r="Q14" s="74">
        <v>1</v>
      </c>
      <c r="R14" s="74">
        <v>1</v>
      </c>
      <c r="S14" s="85">
        <f>Q14/R14*100</f>
        <v>100</v>
      </c>
      <c r="T14" s="84" t="s">
        <v>0</v>
      </c>
      <c r="U14" s="9">
        <v>1</v>
      </c>
      <c r="W14" s="74">
        <v>1</v>
      </c>
      <c r="X14" s="74">
        <v>1</v>
      </c>
      <c r="Y14" s="87">
        <f>W14/X14*100</f>
        <v>100</v>
      </c>
      <c r="Z14" s="84" t="s">
        <v>0</v>
      </c>
      <c r="AA14" s="9">
        <v>1</v>
      </c>
      <c r="AB14" s="41"/>
      <c r="AC14" s="74">
        <v>1</v>
      </c>
      <c r="AD14" s="74">
        <v>1</v>
      </c>
      <c r="AE14" s="85">
        <f>AC14/AD14*100</f>
        <v>100</v>
      </c>
      <c r="AF14" s="84" t="s">
        <v>0</v>
      </c>
      <c r="AG14" s="9">
        <v>1</v>
      </c>
      <c r="AH14" s="120"/>
      <c r="AI14" s="74">
        <v>1</v>
      </c>
      <c r="AJ14" s="74">
        <v>1</v>
      </c>
      <c r="AK14" s="87">
        <f>AI14/AJ14*100</f>
        <v>100</v>
      </c>
      <c r="AL14" s="84" t="s">
        <v>0</v>
      </c>
      <c r="AM14" s="9">
        <v>1</v>
      </c>
      <c r="AO14" s="74">
        <v>1</v>
      </c>
      <c r="AP14" s="74">
        <v>1</v>
      </c>
      <c r="AQ14" s="85">
        <f>AO14/AP14*100</f>
        <v>100</v>
      </c>
      <c r="AR14" s="84" t="s">
        <v>0</v>
      </c>
      <c r="AS14" s="9">
        <v>1</v>
      </c>
      <c r="AT14" s="41"/>
    </row>
    <row r="15" spans="1:46" ht="55.5" customHeight="1">
      <c r="A15" s="12" t="s">
        <v>24</v>
      </c>
      <c r="B15" s="137">
        <v>4</v>
      </c>
      <c r="C15" s="137">
        <v>4</v>
      </c>
      <c r="D15" s="17">
        <f>D17+D18+D19+D20</f>
        <v>4</v>
      </c>
      <c r="E15" s="74">
        <f aca="true" t="shared" si="0" ref="E15:E33">AVERAGE(B15:D15)</f>
        <v>4</v>
      </c>
      <c r="F15" s="17">
        <f>D15/E15*100</f>
        <v>100</v>
      </c>
      <c r="G15" s="9" t="s">
        <v>0</v>
      </c>
      <c r="H15" s="9">
        <v>4</v>
      </c>
      <c r="I15" s="18"/>
      <c r="K15" s="17">
        <v>4</v>
      </c>
      <c r="L15" s="17">
        <v>4</v>
      </c>
      <c r="M15" s="87">
        <f>K15/L15*100</f>
        <v>100</v>
      </c>
      <c r="N15" s="84" t="s">
        <v>0</v>
      </c>
      <c r="O15" s="9">
        <v>4</v>
      </c>
      <c r="Q15" s="17">
        <v>4</v>
      </c>
      <c r="R15" s="17">
        <v>4</v>
      </c>
      <c r="S15" s="85">
        <f>Q15/R15*100</f>
        <v>100</v>
      </c>
      <c r="T15" s="84" t="s">
        <v>0</v>
      </c>
      <c r="U15" s="9">
        <v>4</v>
      </c>
      <c r="W15" s="17">
        <v>4</v>
      </c>
      <c r="X15" s="17">
        <v>4</v>
      </c>
      <c r="Y15" s="87">
        <f>W15/X15*100</f>
        <v>100</v>
      </c>
      <c r="Z15" s="84" t="s">
        <v>0</v>
      </c>
      <c r="AA15" s="9">
        <v>4</v>
      </c>
      <c r="AB15" s="41"/>
      <c r="AC15" s="17">
        <v>4</v>
      </c>
      <c r="AD15" s="17">
        <v>4</v>
      </c>
      <c r="AE15" s="85">
        <f>AC15/AD15*100</f>
        <v>100</v>
      </c>
      <c r="AF15" s="84" t="s">
        <v>0</v>
      </c>
      <c r="AG15" s="9">
        <v>4</v>
      </c>
      <c r="AH15" s="120"/>
      <c r="AI15" s="17">
        <v>4</v>
      </c>
      <c r="AJ15" s="17">
        <v>4</v>
      </c>
      <c r="AK15" s="87">
        <f>AI15/AJ15*100</f>
        <v>100</v>
      </c>
      <c r="AL15" s="84" t="s">
        <v>0</v>
      </c>
      <c r="AM15" s="9">
        <v>4</v>
      </c>
      <c r="AO15" s="85">
        <f>AO17+AO18+AO19+AO20</f>
        <v>4</v>
      </c>
      <c r="AP15" s="89">
        <f>AP17+AP18+AP19+AP20</f>
        <v>4</v>
      </c>
      <c r="AQ15" s="87">
        <f>AO15/AP15*100</f>
        <v>100</v>
      </c>
      <c r="AR15" s="84" t="s">
        <v>0</v>
      </c>
      <c r="AS15" s="9">
        <v>4</v>
      </c>
      <c r="AT15" s="41"/>
    </row>
    <row r="16" spans="1:46" ht="12.75">
      <c r="A16" s="12" t="s">
        <v>10</v>
      </c>
      <c r="B16" s="137"/>
      <c r="C16" s="137"/>
      <c r="D16" s="9"/>
      <c r="E16" s="9"/>
      <c r="F16" s="9"/>
      <c r="G16" s="9"/>
      <c r="H16" s="9"/>
      <c r="I16" s="18"/>
      <c r="K16" s="84"/>
      <c r="L16" s="91"/>
      <c r="M16" s="84"/>
      <c r="N16" s="84"/>
      <c r="O16" s="84"/>
      <c r="Q16" s="84"/>
      <c r="R16" s="84"/>
      <c r="S16" s="84"/>
      <c r="T16" s="84"/>
      <c r="U16" s="84"/>
      <c r="W16" s="9"/>
      <c r="X16" s="84"/>
      <c r="Y16" s="84"/>
      <c r="Z16" s="84"/>
      <c r="AA16" s="84"/>
      <c r="AB16" s="118"/>
      <c r="AC16" s="84"/>
      <c r="AD16" s="84"/>
      <c r="AE16" s="84"/>
      <c r="AF16" s="84"/>
      <c r="AG16" s="84"/>
      <c r="AH16" s="120"/>
      <c r="AI16" s="9"/>
      <c r="AJ16" s="84"/>
      <c r="AK16" s="84"/>
      <c r="AL16" s="84"/>
      <c r="AM16" s="84"/>
      <c r="AO16" s="84"/>
      <c r="AP16" s="84"/>
      <c r="AQ16" s="84"/>
      <c r="AR16" s="84"/>
      <c r="AS16" s="84"/>
      <c r="AT16" s="118"/>
    </row>
    <row r="17" spans="1:46" ht="27" customHeight="1">
      <c r="A17" s="12" t="s">
        <v>11</v>
      </c>
      <c r="B17" s="137">
        <v>1</v>
      </c>
      <c r="C17" s="137">
        <v>1</v>
      </c>
      <c r="D17" s="139">
        <v>1</v>
      </c>
      <c r="E17" s="139">
        <f t="shared" si="0"/>
        <v>1</v>
      </c>
      <c r="F17" s="9"/>
      <c r="G17" s="9" t="s">
        <v>8</v>
      </c>
      <c r="H17" s="9">
        <v>1</v>
      </c>
      <c r="I17" s="18"/>
      <c r="K17" s="9">
        <v>1</v>
      </c>
      <c r="L17" s="9">
        <v>1</v>
      </c>
      <c r="M17" s="84"/>
      <c r="N17" s="84" t="s">
        <v>8</v>
      </c>
      <c r="O17" s="9">
        <v>1</v>
      </c>
      <c r="Q17" s="9">
        <v>1</v>
      </c>
      <c r="R17" s="9">
        <v>1</v>
      </c>
      <c r="S17" s="84"/>
      <c r="T17" s="84" t="s">
        <v>8</v>
      </c>
      <c r="U17" s="9">
        <v>1</v>
      </c>
      <c r="W17" s="9">
        <v>1</v>
      </c>
      <c r="X17" s="9">
        <v>1</v>
      </c>
      <c r="Y17" s="84"/>
      <c r="Z17" s="84" t="s">
        <v>8</v>
      </c>
      <c r="AA17" s="9">
        <v>1</v>
      </c>
      <c r="AB17" s="41"/>
      <c r="AC17" s="9">
        <v>1</v>
      </c>
      <c r="AD17" s="9">
        <v>1</v>
      </c>
      <c r="AE17" s="84"/>
      <c r="AF17" s="84" t="s">
        <v>8</v>
      </c>
      <c r="AG17" s="9">
        <v>1</v>
      </c>
      <c r="AH17" s="120"/>
      <c r="AI17" s="9">
        <v>1</v>
      </c>
      <c r="AJ17" s="9">
        <v>1</v>
      </c>
      <c r="AK17" s="84"/>
      <c r="AL17" s="84" t="s">
        <v>8</v>
      </c>
      <c r="AM17" s="9">
        <v>1</v>
      </c>
      <c r="AO17" s="9">
        <v>1</v>
      </c>
      <c r="AP17" s="9">
        <v>1</v>
      </c>
      <c r="AQ17" s="84"/>
      <c r="AR17" s="84" t="s">
        <v>8</v>
      </c>
      <c r="AS17" s="9">
        <v>1</v>
      </c>
      <c r="AT17" s="41"/>
    </row>
    <row r="18" spans="1:46" ht="36">
      <c r="A18" s="12" t="s">
        <v>139</v>
      </c>
      <c r="B18" s="137">
        <v>1</v>
      </c>
      <c r="C18" s="137">
        <v>1</v>
      </c>
      <c r="D18" s="139">
        <v>1</v>
      </c>
      <c r="E18" s="139">
        <f t="shared" si="0"/>
        <v>1</v>
      </c>
      <c r="F18" s="9"/>
      <c r="G18" s="9" t="s">
        <v>8</v>
      </c>
      <c r="H18" s="9">
        <v>1</v>
      </c>
      <c r="I18" s="18"/>
      <c r="K18" s="9">
        <v>1</v>
      </c>
      <c r="L18" s="9">
        <v>1</v>
      </c>
      <c r="M18" s="84"/>
      <c r="N18" s="84" t="s">
        <v>8</v>
      </c>
      <c r="O18" s="9">
        <v>1</v>
      </c>
      <c r="Q18" s="9">
        <v>1</v>
      </c>
      <c r="R18" s="9">
        <v>1</v>
      </c>
      <c r="S18" s="84"/>
      <c r="T18" s="84" t="s">
        <v>8</v>
      </c>
      <c r="U18" s="9">
        <v>1</v>
      </c>
      <c r="W18" s="9">
        <v>1</v>
      </c>
      <c r="X18" s="9">
        <v>1</v>
      </c>
      <c r="Y18" s="84"/>
      <c r="Z18" s="84" t="s">
        <v>8</v>
      </c>
      <c r="AA18" s="9">
        <v>1</v>
      </c>
      <c r="AB18" s="41"/>
      <c r="AC18" s="9">
        <v>1</v>
      </c>
      <c r="AD18" s="9">
        <v>1</v>
      </c>
      <c r="AE18" s="84"/>
      <c r="AF18" s="84" t="s">
        <v>8</v>
      </c>
      <c r="AG18" s="9">
        <v>1</v>
      </c>
      <c r="AH18" s="120"/>
      <c r="AI18" s="9">
        <v>1</v>
      </c>
      <c r="AJ18" s="9">
        <v>1</v>
      </c>
      <c r="AK18" s="84"/>
      <c r="AL18" s="84" t="s">
        <v>8</v>
      </c>
      <c r="AM18" s="9">
        <v>1</v>
      </c>
      <c r="AO18" s="9">
        <v>1</v>
      </c>
      <c r="AP18" s="9">
        <v>1</v>
      </c>
      <c r="AQ18" s="84"/>
      <c r="AR18" s="84" t="s">
        <v>8</v>
      </c>
      <c r="AS18" s="9">
        <v>1</v>
      </c>
      <c r="AT18" s="41"/>
    </row>
    <row r="19" spans="1:46" ht="24" customHeight="1">
      <c r="A19" s="12" t="s">
        <v>12</v>
      </c>
      <c r="B19" s="137">
        <v>1</v>
      </c>
      <c r="C19" s="137">
        <v>1</v>
      </c>
      <c r="D19" s="139">
        <v>1</v>
      </c>
      <c r="E19" s="139">
        <f t="shared" si="0"/>
        <v>1</v>
      </c>
      <c r="F19" s="9"/>
      <c r="G19" s="9" t="s">
        <v>8</v>
      </c>
      <c r="H19" s="64">
        <v>1</v>
      </c>
      <c r="I19" s="18"/>
      <c r="K19" s="64">
        <v>1</v>
      </c>
      <c r="L19" s="64">
        <v>1</v>
      </c>
      <c r="M19" s="84"/>
      <c r="N19" s="84" t="s">
        <v>8</v>
      </c>
      <c r="O19" s="64">
        <v>1</v>
      </c>
      <c r="Q19" s="64">
        <v>1</v>
      </c>
      <c r="R19" s="64">
        <v>1</v>
      </c>
      <c r="S19" s="84"/>
      <c r="T19" s="84" t="s">
        <v>8</v>
      </c>
      <c r="U19" s="64">
        <v>1</v>
      </c>
      <c r="W19" s="64">
        <v>1</v>
      </c>
      <c r="X19" s="64">
        <v>1</v>
      </c>
      <c r="Y19" s="84"/>
      <c r="Z19" s="84" t="s">
        <v>8</v>
      </c>
      <c r="AA19" s="64">
        <v>1</v>
      </c>
      <c r="AB19" s="133"/>
      <c r="AC19" s="64">
        <v>1</v>
      </c>
      <c r="AD19" s="64">
        <v>1</v>
      </c>
      <c r="AE19" s="84"/>
      <c r="AF19" s="84" t="s">
        <v>8</v>
      </c>
      <c r="AG19" s="64">
        <v>1</v>
      </c>
      <c r="AH19" s="120"/>
      <c r="AI19" s="64">
        <v>1</v>
      </c>
      <c r="AJ19" s="64">
        <v>1</v>
      </c>
      <c r="AK19" s="84"/>
      <c r="AL19" s="84" t="s">
        <v>8</v>
      </c>
      <c r="AM19" s="64">
        <v>1</v>
      </c>
      <c r="AO19" s="64">
        <v>1</v>
      </c>
      <c r="AP19" s="64">
        <v>1</v>
      </c>
      <c r="AQ19" s="84"/>
      <c r="AR19" s="84" t="s">
        <v>8</v>
      </c>
      <c r="AS19" s="64">
        <v>1</v>
      </c>
      <c r="AT19" s="133"/>
    </row>
    <row r="20" spans="1:46" ht="35.25" customHeight="1">
      <c r="A20" s="12" t="s">
        <v>13</v>
      </c>
      <c r="B20" s="137">
        <v>1</v>
      </c>
      <c r="C20" s="137">
        <v>1</v>
      </c>
      <c r="D20" s="139">
        <v>1</v>
      </c>
      <c r="E20" s="139">
        <f t="shared" si="0"/>
        <v>1</v>
      </c>
      <c r="F20" s="9"/>
      <c r="G20" s="9" t="s">
        <v>8</v>
      </c>
      <c r="H20" s="9">
        <v>1</v>
      </c>
      <c r="I20" s="18"/>
      <c r="K20" s="9">
        <v>1</v>
      </c>
      <c r="L20" s="9">
        <v>1</v>
      </c>
      <c r="M20" s="84"/>
      <c r="N20" s="84" t="s">
        <v>8</v>
      </c>
      <c r="O20" s="9">
        <v>1</v>
      </c>
      <c r="Q20" s="9">
        <v>1</v>
      </c>
      <c r="R20" s="9">
        <v>1</v>
      </c>
      <c r="S20" s="84"/>
      <c r="T20" s="84" t="s">
        <v>8</v>
      </c>
      <c r="U20" s="9">
        <v>1</v>
      </c>
      <c r="W20" s="9">
        <v>1</v>
      </c>
      <c r="X20" s="9">
        <v>1</v>
      </c>
      <c r="Y20" s="84"/>
      <c r="Z20" s="84" t="s">
        <v>8</v>
      </c>
      <c r="AA20" s="9">
        <v>1</v>
      </c>
      <c r="AB20" s="41"/>
      <c r="AC20" s="9">
        <v>1</v>
      </c>
      <c r="AD20" s="9">
        <v>1</v>
      </c>
      <c r="AE20" s="84"/>
      <c r="AF20" s="84" t="s">
        <v>8</v>
      </c>
      <c r="AG20" s="9">
        <v>1</v>
      </c>
      <c r="AH20" s="120"/>
      <c r="AI20" s="9">
        <v>1</v>
      </c>
      <c r="AJ20" s="9">
        <v>1</v>
      </c>
      <c r="AK20" s="84"/>
      <c r="AL20" s="84" t="s">
        <v>8</v>
      </c>
      <c r="AM20" s="9">
        <v>1</v>
      </c>
      <c r="AO20" s="9">
        <v>1</v>
      </c>
      <c r="AP20" s="9">
        <v>1</v>
      </c>
      <c r="AQ20" s="84"/>
      <c r="AR20" s="84" t="s">
        <v>8</v>
      </c>
      <c r="AS20" s="9">
        <v>1</v>
      </c>
      <c r="AT20" s="41"/>
    </row>
    <row r="21" spans="1:46" ht="35.25" customHeight="1">
      <c r="A21" s="12" t="s">
        <v>14</v>
      </c>
      <c r="B21" s="137" t="s">
        <v>8</v>
      </c>
      <c r="C21" s="137" t="s">
        <v>8</v>
      </c>
      <c r="D21" s="139" t="s">
        <v>8</v>
      </c>
      <c r="E21" s="139" t="s">
        <v>8</v>
      </c>
      <c r="F21" s="9" t="s">
        <v>8</v>
      </c>
      <c r="G21" s="9" t="s">
        <v>8</v>
      </c>
      <c r="H21" s="75">
        <f>(H23+H24+H25)/3</f>
        <v>0.6666666666666666</v>
      </c>
      <c r="I21" s="18" t="s">
        <v>56</v>
      </c>
      <c r="K21" s="84" t="s">
        <v>8</v>
      </c>
      <c r="L21" s="84" t="s">
        <v>8</v>
      </c>
      <c r="M21" s="84" t="s">
        <v>8</v>
      </c>
      <c r="N21" s="84" t="s">
        <v>8</v>
      </c>
      <c r="O21" s="85">
        <f>(O23+O24+O25)/3</f>
        <v>0.6666666666666666</v>
      </c>
      <c r="Q21" s="84" t="s">
        <v>8</v>
      </c>
      <c r="R21" s="84" t="s">
        <v>8</v>
      </c>
      <c r="S21" s="84" t="s">
        <v>8</v>
      </c>
      <c r="T21" s="84" t="s">
        <v>8</v>
      </c>
      <c r="U21" s="85">
        <f>(U23+U24+U25)/3</f>
        <v>0.6666666666666666</v>
      </c>
      <c r="W21" s="9" t="s">
        <v>8</v>
      </c>
      <c r="X21" s="84" t="s">
        <v>8</v>
      </c>
      <c r="Y21" s="84" t="s">
        <v>8</v>
      </c>
      <c r="Z21" s="84" t="s">
        <v>8</v>
      </c>
      <c r="AA21" s="85">
        <f>(AA23+AA24+AA25)/3</f>
        <v>0.6666666666666666</v>
      </c>
      <c r="AB21" s="132"/>
      <c r="AC21" s="84" t="s">
        <v>8</v>
      </c>
      <c r="AD21" s="84" t="s">
        <v>8</v>
      </c>
      <c r="AE21" s="84" t="s">
        <v>8</v>
      </c>
      <c r="AF21" s="84" t="s">
        <v>8</v>
      </c>
      <c r="AG21" s="85">
        <f>(AG23+AG24+AG25)/3</f>
        <v>0.6666666666666666</v>
      </c>
      <c r="AH21" s="120"/>
      <c r="AI21" s="9" t="s">
        <v>8</v>
      </c>
      <c r="AJ21" s="84" t="s">
        <v>8</v>
      </c>
      <c r="AK21" s="84" t="s">
        <v>8</v>
      </c>
      <c r="AL21" s="84" t="s">
        <v>8</v>
      </c>
      <c r="AM21" s="85">
        <f>(AM23+AM24+AM25)/3</f>
        <v>0.6666666666666666</v>
      </c>
      <c r="AO21" s="84" t="s">
        <v>8</v>
      </c>
      <c r="AP21" s="84" t="s">
        <v>8</v>
      </c>
      <c r="AQ21" s="84" t="s">
        <v>8</v>
      </c>
      <c r="AR21" s="84" t="s">
        <v>8</v>
      </c>
      <c r="AS21" s="85">
        <f>(AS23+AS24+AS25)/3</f>
        <v>0.6666666666666666</v>
      </c>
      <c r="AT21" s="132"/>
    </row>
    <row r="22" spans="1:46" ht="12.75">
      <c r="A22" s="12" t="s">
        <v>15</v>
      </c>
      <c r="B22" s="137"/>
      <c r="C22" s="137"/>
      <c r="D22" s="139"/>
      <c r="E22" s="139"/>
      <c r="F22" s="9"/>
      <c r="G22" s="9"/>
      <c r="H22" s="9"/>
      <c r="I22" s="18"/>
      <c r="K22" s="84"/>
      <c r="L22" s="84"/>
      <c r="M22" s="84"/>
      <c r="N22" s="84"/>
      <c r="O22" s="84"/>
      <c r="Q22" s="84"/>
      <c r="R22" s="84"/>
      <c r="S22" s="84"/>
      <c r="T22" s="84"/>
      <c r="U22" s="84"/>
      <c r="W22" s="9"/>
      <c r="X22" s="84"/>
      <c r="Y22" s="84"/>
      <c r="Z22" s="84"/>
      <c r="AA22" s="84"/>
      <c r="AB22" s="118"/>
      <c r="AC22" s="84"/>
      <c r="AD22" s="84"/>
      <c r="AE22" s="84"/>
      <c r="AF22" s="84"/>
      <c r="AG22" s="84"/>
      <c r="AH22" s="120"/>
      <c r="AI22" s="9"/>
      <c r="AJ22" s="84"/>
      <c r="AK22" s="84"/>
      <c r="AL22" s="84"/>
      <c r="AM22" s="84"/>
      <c r="AO22" s="84"/>
      <c r="AP22" s="84"/>
      <c r="AQ22" s="84"/>
      <c r="AR22" s="84"/>
      <c r="AS22" s="84"/>
      <c r="AT22" s="118"/>
    </row>
    <row r="23" spans="1:46" ht="24">
      <c r="A23" s="12" t="s">
        <v>26</v>
      </c>
      <c r="B23" s="137">
        <v>1</v>
      </c>
      <c r="C23" s="137">
        <v>1</v>
      </c>
      <c r="D23" s="139">
        <v>1</v>
      </c>
      <c r="E23" s="139">
        <f t="shared" si="0"/>
        <v>1</v>
      </c>
      <c r="F23" s="17">
        <f>D23/E23*100</f>
        <v>100</v>
      </c>
      <c r="G23" s="9" t="s">
        <v>0</v>
      </c>
      <c r="H23" s="9">
        <v>1</v>
      </c>
      <c r="I23" s="18"/>
      <c r="K23" s="9">
        <v>1</v>
      </c>
      <c r="L23" s="9">
        <v>1</v>
      </c>
      <c r="M23" s="85">
        <f>K23/L23*100</f>
        <v>100</v>
      </c>
      <c r="N23" s="84" t="s">
        <v>0</v>
      </c>
      <c r="O23" s="9">
        <v>1</v>
      </c>
      <c r="Q23" s="9">
        <v>1</v>
      </c>
      <c r="R23" s="9">
        <v>1</v>
      </c>
      <c r="S23" s="85">
        <f>Q23/R23*100</f>
        <v>100</v>
      </c>
      <c r="T23" s="84" t="s">
        <v>0</v>
      </c>
      <c r="U23" s="9">
        <v>1</v>
      </c>
      <c r="W23" s="9">
        <v>1</v>
      </c>
      <c r="X23" s="9">
        <v>1</v>
      </c>
      <c r="Y23" s="85">
        <f>W23/X23*100</f>
        <v>100</v>
      </c>
      <c r="Z23" s="84" t="s">
        <v>0</v>
      </c>
      <c r="AA23" s="9">
        <v>1</v>
      </c>
      <c r="AB23" s="41"/>
      <c r="AC23" s="9">
        <v>1</v>
      </c>
      <c r="AD23" s="9">
        <v>1</v>
      </c>
      <c r="AE23" s="85">
        <f>AC23/AD23*100</f>
        <v>100</v>
      </c>
      <c r="AF23" s="84" t="s">
        <v>0</v>
      </c>
      <c r="AG23" s="9">
        <v>1</v>
      </c>
      <c r="AH23" s="120"/>
      <c r="AI23" s="9">
        <v>1</v>
      </c>
      <c r="AJ23" s="9">
        <v>1</v>
      </c>
      <c r="AK23" s="85">
        <f>AI23/AJ23*100</f>
        <v>100</v>
      </c>
      <c r="AL23" s="84" t="s">
        <v>0</v>
      </c>
      <c r="AM23" s="9">
        <v>1</v>
      </c>
      <c r="AO23" s="9">
        <v>1</v>
      </c>
      <c r="AP23" s="9">
        <v>1</v>
      </c>
      <c r="AQ23" s="85">
        <f>AO23/AP23*100</f>
        <v>100</v>
      </c>
      <c r="AR23" s="84" t="s">
        <v>0</v>
      </c>
      <c r="AS23" s="9">
        <v>1</v>
      </c>
      <c r="AT23" s="41"/>
    </row>
    <row r="24" spans="1:46" ht="36">
      <c r="A24" s="12" t="s">
        <v>54</v>
      </c>
      <c r="B24" s="137">
        <v>1</v>
      </c>
      <c r="C24" s="137">
        <v>1</v>
      </c>
      <c r="D24" s="139">
        <v>1</v>
      </c>
      <c r="E24" s="139">
        <f t="shared" si="0"/>
        <v>1</v>
      </c>
      <c r="F24" s="19"/>
      <c r="G24" s="9" t="s">
        <v>0</v>
      </c>
      <c r="H24" s="9">
        <v>1</v>
      </c>
      <c r="I24" s="18"/>
      <c r="K24" s="9">
        <v>1</v>
      </c>
      <c r="L24" s="9">
        <v>1</v>
      </c>
      <c r="M24" s="88"/>
      <c r="N24" s="84" t="s">
        <v>0</v>
      </c>
      <c r="O24" s="9">
        <v>1</v>
      </c>
      <c r="Q24" s="9">
        <v>1</v>
      </c>
      <c r="R24" s="9">
        <v>1</v>
      </c>
      <c r="S24" s="88"/>
      <c r="T24" s="84" t="s">
        <v>0</v>
      </c>
      <c r="U24" s="9">
        <v>1</v>
      </c>
      <c r="W24" s="9">
        <v>1</v>
      </c>
      <c r="X24" s="9">
        <v>1</v>
      </c>
      <c r="Y24" s="88"/>
      <c r="Z24" s="84" t="s">
        <v>0</v>
      </c>
      <c r="AA24" s="9">
        <v>1</v>
      </c>
      <c r="AB24" s="41"/>
      <c r="AC24" s="9">
        <v>1</v>
      </c>
      <c r="AD24" s="9">
        <v>1</v>
      </c>
      <c r="AE24" s="88"/>
      <c r="AF24" s="84" t="s">
        <v>0</v>
      </c>
      <c r="AG24" s="9">
        <v>1</v>
      </c>
      <c r="AH24" s="120"/>
      <c r="AI24" s="9">
        <v>1</v>
      </c>
      <c r="AJ24" s="9">
        <v>1</v>
      </c>
      <c r="AK24" s="88"/>
      <c r="AL24" s="84" t="s">
        <v>0</v>
      </c>
      <c r="AM24" s="9">
        <v>1</v>
      </c>
      <c r="AO24" s="9">
        <v>1</v>
      </c>
      <c r="AP24" s="9">
        <v>1</v>
      </c>
      <c r="AQ24" s="88"/>
      <c r="AR24" s="84" t="s">
        <v>0</v>
      </c>
      <c r="AS24" s="9">
        <v>1</v>
      </c>
      <c r="AT24" s="41"/>
    </row>
    <row r="25" spans="1:46" ht="36.75" customHeight="1">
      <c r="A25" s="12" t="s">
        <v>55</v>
      </c>
      <c r="B25" s="137">
        <v>0</v>
      </c>
      <c r="C25" s="137">
        <v>0</v>
      </c>
      <c r="D25" s="139">
        <v>0</v>
      </c>
      <c r="E25" s="139">
        <f t="shared" si="0"/>
        <v>0</v>
      </c>
      <c r="F25" s="19"/>
      <c r="G25" s="9" t="s">
        <v>0</v>
      </c>
      <c r="H25" s="9">
        <v>0</v>
      </c>
      <c r="I25" s="18"/>
      <c r="K25" s="9">
        <v>0</v>
      </c>
      <c r="L25" s="9">
        <v>0</v>
      </c>
      <c r="M25" s="88"/>
      <c r="N25" s="84" t="s">
        <v>0</v>
      </c>
      <c r="O25" s="84"/>
      <c r="Q25" s="9">
        <v>0</v>
      </c>
      <c r="R25" s="9">
        <v>0</v>
      </c>
      <c r="S25" s="88"/>
      <c r="T25" s="84" t="s">
        <v>0</v>
      </c>
      <c r="U25" s="9">
        <v>0</v>
      </c>
      <c r="W25" s="9">
        <v>0</v>
      </c>
      <c r="X25" s="9">
        <v>0</v>
      </c>
      <c r="Y25" s="88"/>
      <c r="Z25" s="84" t="s">
        <v>0</v>
      </c>
      <c r="AA25" s="9">
        <v>0</v>
      </c>
      <c r="AB25" s="41"/>
      <c r="AC25" s="9">
        <v>0</v>
      </c>
      <c r="AD25" s="9">
        <v>0</v>
      </c>
      <c r="AE25" s="88"/>
      <c r="AF25" s="84" t="s">
        <v>0</v>
      </c>
      <c r="AG25" s="9">
        <v>0</v>
      </c>
      <c r="AH25" s="120"/>
      <c r="AI25" s="9">
        <v>0</v>
      </c>
      <c r="AJ25" s="9">
        <v>0</v>
      </c>
      <c r="AK25" s="88"/>
      <c r="AL25" s="84" t="s">
        <v>0</v>
      </c>
      <c r="AM25" s="9">
        <v>0</v>
      </c>
      <c r="AO25" s="9">
        <v>0</v>
      </c>
      <c r="AP25" s="9">
        <v>0</v>
      </c>
      <c r="AQ25" s="88"/>
      <c r="AR25" s="84" t="s">
        <v>0</v>
      </c>
      <c r="AS25" s="9">
        <v>0</v>
      </c>
      <c r="AT25" s="41"/>
    </row>
    <row r="26" spans="1:46" ht="49.5" customHeight="1">
      <c r="A26" s="12" t="s">
        <v>16</v>
      </c>
      <c r="B26" s="137">
        <v>1</v>
      </c>
      <c r="C26" s="137">
        <v>1</v>
      </c>
      <c r="D26" s="139">
        <v>1</v>
      </c>
      <c r="E26" s="139">
        <f t="shared" si="0"/>
        <v>1</v>
      </c>
      <c r="F26" s="17">
        <f>D26/E26*100</f>
        <v>100</v>
      </c>
      <c r="G26" s="9" t="s">
        <v>0</v>
      </c>
      <c r="H26" s="9">
        <v>1</v>
      </c>
      <c r="I26" s="18"/>
      <c r="K26" s="9">
        <v>1</v>
      </c>
      <c r="L26" s="9">
        <v>1</v>
      </c>
      <c r="M26" s="85">
        <f>K26/L26*100</f>
        <v>100</v>
      </c>
      <c r="N26" s="84" t="s">
        <v>0</v>
      </c>
      <c r="O26" s="84">
        <v>1</v>
      </c>
      <c r="Q26" s="9">
        <v>1</v>
      </c>
      <c r="R26" s="9">
        <v>1</v>
      </c>
      <c r="S26" s="85">
        <f>Q26/R26*100</f>
        <v>100</v>
      </c>
      <c r="T26" s="84" t="s">
        <v>0</v>
      </c>
      <c r="U26" s="9">
        <v>1</v>
      </c>
      <c r="W26" s="9">
        <v>1</v>
      </c>
      <c r="X26" s="9">
        <v>1</v>
      </c>
      <c r="Y26" s="85">
        <f>W26/X26*100</f>
        <v>100</v>
      </c>
      <c r="Z26" s="84" t="s">
        <v>0</v>
      </c>
      <c r="AA26" s="9">
        <v>1</v>
      </c>
      <c r="AB26" s="41"/>
      <c r="AC26" s="9">
        <v>1</v>
      </c>
      <c r="AD26" s="9">
        <v>1</v>
      </c>
      <c r="AE26" s="85">
        <f>AC26/AD26*100</f>
        <v>100</v>
      </c>
      <c r="AF26" s="84" t="s">
        <v>0</v>
      </c>
      <c r="AG26" s="9">
        <v>1</v>
      </c>
      <c r="AH26" s="120"/>
      <c r="AI26" s="9">
        <v>1</v>
      </c>
      <c r="AJ26" s="9">
        <v>1</v>
      </c>
      <c r="AK26" s="85">
        <f>AI26/AJ26*100</f>
        <v>100</v>
      </c>
      <c r="AL26" s="84" t="s">
        <v>0</v>
      </c>
      <c r="AM26" s="9">
        <v>1</v>
      </c>
      <c r="AO26" s="9">
        <v>1</v>
      </c>
      <c r="AP26" s="9">
        <v>1</v>
      </c>
      <c r="AQ26" s="85">
        <f>AO26/AP26*100</f>
        <v>100</v>
      </c>
      <c r="AR26" s="84" t="s">
        <v>0</v>
      </c>
      <c r="AS26" s="9">
        <v>1</v>
      </c>
      <c r="AT26" s="41"/>
    </row>
    <row r="27" spans="1:46" ht="48" customHeight="1">
      <c r="A27" s="12" t="s">
        <v>17</v>
      </c>
      <c r="B27" s="137">
        <v>1</v>
      </c>
      <c r="C27" s="137">
        <v>1</v>
      </c>
      <c r="D27" s="139">
        <v>1</v>
      </c>
      <c r="E27" s="139">
        <f t="shared" si="0"/>
        <v>1</v>
      </c>
      <c r="F27" s="17">
        <f>D27/E27*100</f>
        <v>100</v>
      </c>
      <c r="G27" s="9" t="s">
        <v>0</v>
      </c>
      <c r="H27" s="9">
        <v>1</v>
      </c>
      <c r="I27" s="18"/>
      <c r="K27" s="9">
        <v>1</v>
      </c>
      <c r="L27" s="9">
        <v>1</v>
      </c>
      <c r="M27" s="85">
        <f>K27/L27*100</f>
        <v>100</v>
      </c>
      <c r="N27" s="84" t="s">
        <v>0</v>
      </c>
      <c r="O27" s="9">
        <v>1</v>
      </c>
      <c r="Q27" s="9">
        <v>1</v>
      </c>
      <c r="R27" s="9">
        <v>1</v>
      </c>
      <c r="S27" s="85">
        <f>Q27/R27*100</f>
        <v>100</v>
      </c>
      <c r="T27" s="84" t="s">
        <v>0</v>
      </c>
      <c r="U27" s="9">
        <v>1</v>
      </c>
      <c r="W27" s="9">
        <v>1</v>
      </c>
      <c r="X27" s="9">
        <v>1</v>
      </c>
      <c r="Y27" s="85">
        <f>W27/X27*100</f>
        <v>100</v>
      </c>
      <c r="Z27" s="84" t="s">
        <v>0</v>
      </c>
      <c r="AA27" s="9">
        <v>1</v>
      </c>
      <c r="AB27" s="41"/>
      <c r="AC27" s="9">
        <v>1</v>
      </c>
      <c r="AD27" s="9">
        <v>1</v>
      </c>
      <c r="AE27" s="85">
        <f>AC27/AD27*100</f>
        <v>100</v>
      </c>
      <c r="AF27" s="84" t="s">
        <v>0</v>
      </c>
      <c r="AG27" s="9">
        <v>1</v>
      </c>
      <c r="AH27" s="120"/>
      <c r="AI27" s="9">
        <v>1</v>
      </c>
      <c r="AJ27" s="9">
        <v>1</v>
      </c>
      <c r="AK27" s="85">
        <f>AI27/AJ27*100</f>
        <v>100</v>
      </c>
      <c r="AL27" s="84" t="s">
        <v>0</v>
      </c>
      <c r="AM27" s="9">
        <v>1</v>
      </c>
      <c r="AO27" s="9">
        <v>1</v>
      </c>
      <c r="AP27" s="9">
        <v>1</v>
      </c>
      <c r="AQ27" s="85">
        <f>AO27/AP27*100</f>
        <v>100</v>
      </c>
      <c r="AR27" s="84" t="s">
        <v>0</v>
      </c>
      <c r="AS27" s="9">
        <v>1</v>
      </c>
      <c r="AT27" s="41"/>
    </row>
    <row r="28" spans="1:46" ht="34.5" customHeight="1">
      <c r="A28" s="12" t="s">
        <v>18</v>
      </c>
      <c r="B28" s="137" t="s">
        <v>8</v>
      </c>
      <c r="C28" s="137" t="s">
        <v>8</v>
      </c>
      <c r="D28" s="139" t="s">
        <v>8</v>
      </c>
      <c r="E28" s="139" t="s">
        <v>8</v>
      </c>
      <c r="F28" s="9" t="s">
        <v>8</v>
      </c>
      <c r="G28" s="9" t="s">
        <v>8</v>
      </c>
      <c r="H28" s="17">
        <f>H29/1</f>
        <v>0</v>
      </c>
      <c r="I28" s="18"/>
      <c r="K28" s="84" t="s">
        <v>8</v>
      </c>
      <c r="L28" s="84" t="s">
        <v>8</v>
      </c>
      <c r="M28" s="84" t="s">
        <v>8</v>
      </c>
      <c r="N28" s="84" t="s">
        <v>8</v>
      </c>
      <c r="O28" s="85">
        <f>O29/1</f>
        <v>0</v>
      </c>
      <c r="Q28" s="84" t="s">
        <v>8</v>
      </c>
      <c r="R28" s="84" t="s">
        <v>8</v>
      </c>
      <c r="S28" s="84" t="s">
        <v>8</v>
      </c>
      <c r="T28" s="84" t="s">
        <v>8</v>
      </c>
      <c r="U28" s="85">
        <f>U29/1</f>
        <v>0</v>
      </c>
      <c r="W28" s="9" t="s">
        <v>8</v>
      </c>
      <c r="X28" s="84" t="s">
        <v>8</v>
      </c>
      <c r="Y28" s="84" t="s">
        <v>8</v>
      </c>
      <c r="Z28" s="84" t="s">
        <v>8</v>
      </c>
      <c r="AA28" s="85">
        <f>AA29/1</f>
        <v>0</v>
      </c>
      <c r="AB28" s="132"/>
      <c r="AC28" s="84" t="s">
        <v>8</v>
      </c>
      <c r="AD28" s="84" t="s">
        <v>8</v>
      </c>
      <c r="AE28" s="84" t="s">
        <v>8</v>
      </c>
      <c r="AF28" s="84" t="s">
        <v>8</v>
      </c>
      <c r="AG28" s="85">
        <f>AG29/1</f>
        <v>0</v>
      </c>
      <c r="AH28" s="120"/>
      <c r="AI28" s="9" t="s">
        <v>8</v>
      </c>
      <c r="AJ28" s="84" t="s">
        <v>8</v>
      </c>
      <c r="AK28" s="84" t="s">
        <v>8</v>
      </c>
      <c r="AL28" s="84" t="s">
        <v>8</v>
      </c>
      <c r="AM28" s="85">
        <f>AM29/1</f>
        <v>0</v>
      </c>
      <c r="AO28" s="84" t="s">
        <v>8</v>
      </c>
      <c r="AP28" s="84" t="s">
        <v>8</v>
      </c>
      <c r="AQ28" s="84" t="s">
        <v>8</v>
      </c>
      <c r="AR28" s="84" t="s">
        <v>8</v>
      </c>
      <c r="AS28" s="85">
        <f>AS29/1</f>
        <v>0</v>
      </c>
      <c r="AT28" s="132"/>
    </row>
    <row r="29" spans="1:46" ht="58.5" customHeight="1">
      <c r="A29" s="12" t="s">
        <v>19</v>
      </c>
      <c r="B29" s="137">
        <v>0</v>
      </c>
      <c r="C29" s="137">
        <v>0</v>
      </c>
      <c r="D29" s="140">
        <v>0</v>
      </c>
      <c r="E29" s="139">
        <f t="shared" si="0"/>
        <v>0</v>
      </c>
      <c r="F29" s="17">
        <v>0</v>
      </c>
      <c r="G29" s="9"/>
      <c r="H29" s="90">
        <v>0</v>
      </c>
      <c r="I29" s="18"/>
      <c r="K29" s="90">
        <v>0</v>
      </c>
      <c r="L29" s="90">
        <v>0</v>
      </c>
      <c r="M29" s="87">
        <v>0</v>
      </c>
      <c r="N29" s="84"/>
      <c r="O29" s="84"/>
      <c r="Q29" s="90">
        <v>0</v>
      </c>
      <c r="R29" s="90">
        <v>0</v>
      </c>
      <c r="S29" s="85">
        <v>0</v>
      </c>
      <c r="T29" s="84"/>
      <c r="U29" s="90">
        <v>0</v>
      </c>
      <c r="W29" s="90">
        <v>0</v>
      </c>
      <c r="X29" s="90">
        <v>0</v>
      </c>
      <c r="Y29" s="87">
        <v>0</v>
      </c>
      <c r="Z29" s="84"/>
      <c r="AA29" s="90">
        <v>0</v>
      </c>
      <c r="AB29" s="134"/>
      <c r="AC29" s="90">
        <v>0</v>
      </c>
      <c r="AD29" s="90">
        <v>0</v>
      </c>
      <c r="AE29" s="85">
        <v>0</v>
      </c>
      <c r="AF29" s="84"/>
      <c r="AG29" s="90">
        <v>0</v>
      </c>
      <c r="AH29" s="120"/>
      <c r="AI29" s="90">
        <v>0</v>
      </c>
      <c r="AJ29" s="90">
        <v>0</v>
      </c>
      <c r="AK29" s="87">
        <v>0</v>
      </c>
      <c r="AL29" s="84"/>
      <c r="AM29" s="90">
        <v>0</v>
      </c>
      <c r="AO29" s="90">
        <v>0</v>
      </c>
      <c r="AP29" s="90">
        <v>0</v>
      </c>
      <c r="AQ29" s="87">
        <v>0</v>
      </c>
      <c r="AR29" s="84"/>
      <c r="AS29" s="90">
        <v>0</v>
      </c>
      <c r="AT29" s="134"/>
    </row>
    <row r="30" spans="1:46" ht="36" customHeight="1">
      <c r="A30" s="12" t="s">
        <v>20</v>
      </c>
      <c r="B30" s="137" t="s">
        <v>8</v>
      </c>
      <c r="C30" s="137" t="s">
        <v>8</v>
      </c>
      <c r="D30" s="140" t="s">
        <v>8</v>
      </c>
      <c r="E30" s="140" t="s">
        <v>8</v>
      </c>
      <c r="F30" s="9" t="s">
        <v>8</v>
      </c>
      <c r="G30" s="9" t="s">
        <v>8</v>
      </c>
      <c r="H30" s="17">
        <f>(H32+H33)/2</f>
        <v>50</v>
      </c>
      <c r="I30" s="18" t="s">
        <v>167</v>
      </c>
      <c r="K30" s="84" t="s">
        <v>8</v>
      </c>
      <c r="L30" s="84" t="s">
        <v>8</v>
      </c>
      <c r="M30" s="84" t="s">
        <v>8</v>
      </c>
      <c r="N30" s="84" t="s">
        <v>8</v>
      </c>
      <c r="O30" s="85">
        <f>(O32+O33)/2</f>
        <v>50</v>
      </c>
      <c r="Q30" s="84" t="s">
        <v>8</v>
      </c>
      <c r="R30" s="84" t="s">
        <v>8</v>
      </c>
      <c r="S30" s="84" t="s">
        <v>8</v>
      </c>
      <c r="T30" s="84" t="s">
        <v>8</v>
      </c>
      <c r="U30" s="85">
        <f>(U32+U33)/2</f>
        <v>50</v>
      </c>
      <c r="W30" s="84" t="s">
        <v>8</v>
      </c>
      <c r="X30" s="84" t="s">
        <v>8</v>
      </c>
      <c r="Y30" s="9" t="s">
        <v>8</v>
      </c>
      <c r="Z30" s="9" t="s">
        <v>8</v>
      </c>
      <c r="AA30" s="17">
        <f>(AA32+AA33)/2</f>
        <v>50</v>
      </c>
      <c r="AB30" s="136"/>
      <c r="AC30" s="84" t="s">
        <v>8</v>
      </c>
      <c r="AD30" s="84" t="s">
        <v>8</v>
      </c>
      <c r="AE30" s="84" t="s">
        <v>8</v>
      </c>
      <c r="AF30" s="84" t="s">
        <v>8</v>
      </c>
      <c r="AG30" s="85">
        <f>(AG32+AG33)/2</f>
        <v>50</v>
      </c>
      <c r="AH30" s="120"/>
      <c r="AI30" s="84" t="s">
        <v>8</v>
      </c>
      <c r="AJ30" s="84" t="s">
        <v>8</v>
      </c>
      <c r="AK30" s="9" t="s">
        <v>8</v>
      </c>
      <c r="AL30" s="9" t="s">
        <v>8</v>
      </c>
      <c r="AM30" s="17">
        <f>(AM32+AM33)/2</f>
        <v>50</v>
      </c>
      <c r="AO30" s="84" t="s">
        <v>8</v>
      </c>
      <c r="AP30" s="84" t="s">
        <v>8</v>
      </c>
      <c r="AQ30" s="84" t="s">
        <v>8</v>
      </c>
      <c r="AR30" s="84" t="s">
        <v>8</v>
      </c>
      <c r="AS30" s="85">
        <f>(AS32+AS33)/2</f>
        <v>50</v>
      </c>
      <c r="AT30" s="132"/>
    </row>
    <row r="31" spans="1:46" ht="12.75">
      <c r="A31" s="12" t="s">
        <v>15</v>
      </c>
      <c r="B31" s="137"/>
      <c r="C31" s="137"/>
      <c r="D31" s="140"/>
      <c r="E31" s="140"/>
      <c r="F31" s="9"/>
      <c r="G31" s="9"/>
      <c r="H31" s="9"/>
      <c r="I31" s="18"/>
      <c r="K31" s="84"/>
      <c r="L31" s="84"/>
      <c r="M31" s="84"/>
      <c r="N31" s="84"/>
      <c r="O31" s="84"/>
      <c r="Q31" s="84"/>
      <c r="R31" s="84"/>
      <c r="S31" s="84"/>
      <c r="T31" s="84"/>
      <c r="U31" s="84"/>
      <c r="W31" s="84"/>
      <c r="X31" s="84"/>
      <c r="Y31" s="9"/>
      <c r="Z31" s="9"/>
      <c r="AA31" s="9"/>
      <c r="AB31" s="41"/>
      <c r="AC31" s="84"/>
      <c r="AD31" s="84"/>
      <c r="AE31" s="84"/>
      <c r="AF31" s="84"/>
      <c r="AG31" s="84"/>
      <c r="AH31" s="120"/>
      <c r="AI31" s="84"/>
      <c r="AJ31" s="84"/>
      <c r="AK31" s="9"/>
      <c r="AL31" s="9"/>
      <c r="AM31" s="9"/>
      <c r="AO31" s="84"/>
      <c r="AP31" s="84"/>
      <c r="AQ31" s="84"/>
      <c r="AR31" s="84"/>
      <c r="AS31" s="84"/>
      <c r="AT31" s="118"/>
    </row>
    <row r="32" spans="1:46" ht="48.75" customHeight="1">
      <c r="A32" s="12" t="s">
        <v>28</v>
      </c>
      <c r="B32" s="137">
        <v>100</v>
      </c>
      <c r="C32" s="137">
        <v>100</v>
      </c>
      <c r="D32" s="140">
        <v>100</v>
      </c>
      <c r="E32" s="139">
        <f t="shared" si="0"/>
        <v>100</v>
      </c>
      <c r="F32" s="17">
        <f>D32/E32*100</f>
        <v>100</v>
      </c>
      <c r="G32" s="9" t="s">
        <v>1</v>
      </c>
      <c r="H32" s="9">
        <v>100</v>
      </c>
      <c r="I32" s="18"/>
      <c r="K32" s="90">
        <v>100</v>
      </c>
      <c r="L32" s="90">
        <v>100</v>
      </c>
      <c r="M32" s="87">
        <f>K32/L32*100</f>
        <v>100</v>
      </c>
      <c r="N32" s="84" t="s">
        <v>1</v>
      </c>
      <c r="O32" s="9">
        <v>100</v>
      </c>
      <c r="Q32" s="90">
        <v>100</v>
      </c>
      <c r="R32" s="90">
        <v>100</v>
      </c>
      <c r="S32" s="85">
        <f>Q32/R32*100</f>
        <v>100</v>
      </c>
      <c r="T32" s="84" t="s">
        <v>1</v>
      </c>
      <c r="U32" s="9">
        <v>100</v>
      </c>
      <c r="W32" s="90">
        <v>100</v>
      </c>
      <c r="X32" s="90">
        <v>100</v>
      </c>
      <c r="Y32" s="62">
        <f>W32/X32*100</f>
        <v>100</v>
      </c>
      <c r="Z32" s="9" t="s">
        <v>1</v>
      </c>
      <c r="AA32" s="9">
        <v>100</v>
      </c>
      <c r="AB32" s="41"/>
      <c r="AC32" s="90">
        <v>100</v>
      </c>
      <c r="AD32" s="90">
        <v>100</v>
      </c>
      <c r="AE32" s="85">
        <f>AC32/AD32*100</f>
        <v>100</v>
      </c>
      <c r="AF32" s="84" t="s">
        <v>1</v>
      </c>
      <c r="AG32" s="9">
        <v>100</v>
      </c>
      <c r="AH32" s="120"/>
      <c r="AI32" s="90">
        <v>100</v>
      </c>
      <c r="AJ32" s="90">
        <v>100</v>
      </c>
      <c r="AK32" s="62">
        <f>AI32/AJ32*100</f>
        <v>100</v>
      </c>
      <c r="AL32" s="9" t="s">
        <v>1</v>
      </c>
      <c r="AM32" s="9">
        <v>100</v>
      </c>
      <c r="AO32" s="90">
        <v>100</v>
      </c>
      <c r="AP32" s="90">
        <v>100</v>
      </c>
      <c r="AQ32" s="87">
        <f>AO32/AP32*100</f>
        <v>100</v>
      </c>
      <c r="AR32" s="84" t="s">
        <v>1</v>
      </c>
      <c r="AS32" s="9">
        <v>100</v>
      </c>
      <c r="AT32" s="41"/>
    </row>
    <row r="33" spans="1:46" ht="60.75" customHeight="1">
      <c r="A33" s="12" t="s">
        <v>27</v>
      </c>
      <c r="B33" s="137">
        <v>0</v>
      </c>
      <c r="C33" s="137">
        <v>0</v>
      </c>
      <c r="D33" s="139">
        <v>0</v>
      </c>
      <c r="E33" s="139">
        <f t="shared" si="0"/>
        <v>0</v>
      </c>
      <c r="F33" s="17">
        <v>0</v>
      </c>
      <c r="G33" s="9" t="s">
        <v>1</v>
      </c>
      <c r="H33" s="9"/>
      <c r="I33" s="18"/>
      <c r="K33" s="74">
        <v>0</v>
      </c>
      <c r="L33" s="74">
        <v>0</v>
      </c>
      <c r="M33" s="87">
        <v>0</v>
      </c>
      <c r="N33" s="84" t="s">
        <v>1</v>
      </c>
      <c r="O33" s="84"/>
      <c r="Q33" s="74">
        <v>0</v>
      </c>
      <c r="R33" s="74">
        <v>0</v>
      </c>
      <c r="S33" s="85">
        <v>0</v>
      </c>
      <c r="T33" s="84" t="s">
        <v>1</v>
      </c>
      <c r="U33" s="74">
        <v>0</v>
      </c>
      <c r="W33" s="74">
        <v>0</v>
      </c>
      <c r="X33" s="74">
        <v>0</v>
      </c>
      <c r="Y33" s="62">
        <v>0</v>
      </c>
      <c r="Z33" s="9" t="s">
        <v>1</v>
      </c>
      <c r="AA33" s="74">
        <v>0</v>
      </c>
      <c r="AB33" s="135"/>
      <c r="AC33" s="74">
        <v>0</v>
      </c>
      <c r="AD33" s="74">
        <v>0</v>
      </c>
      <c r="AE33" s="85">
        <v>0</v>
      </c>
      <c r="AF33" s="84" t="s">
        <v>1</v>
      </c>
      <c r="AG33" s="74">
        <v>0</v>
      </c>
      <c r="AH33" s="120"/>
      <c r="AI33" s="74">
        <v>0</v>
      </c>
      <c r="AJ33" s="74">
        <v>0</v>
      </c>
      <c r="AK33" s="62">
        <v>0</v>
      </c>
      <c r="AL33" s="9" t="s">
        <v>1</v>
      </c>
      <c r="AM33" s="74">
        <v>0</v>
      </c>
      <c r="AO33" s="74">
        <v>0</v>
      </c>
      <c r="AP33" s="74">
        <v>0</v>
      </c>
      <c r="AQ33" s="87">
        <v>0</v>
      </c>
      <c r="AR33" s="84" t="s">
        <v>1</v>
      </c>
      <c r="AS33" s="74">
        <v>0</v>
      </c>
      <c r="AT33" s="135"/>
    </row>
    <row r="34" spans="1:46" ht="33" customHeight="1">
      <c r="A34" s="20" t="s">
        <v>43</v>
      </c>
      <c r="B34" s="138" t="s">
        <v>8</v>
      </c>
      <c r="C34" s="138" t="s">
        <v>8</v>
      </c>
      <c r="D34" s="139" t="s">
        <v>8</v>
      </c>
      <c r="E34" s="139" t="s">
        <v>8</v>
      </c>
      <c r="F34" s="9" t="s">
        <v>8</v>
      </c>
      <c r="G34" s="9" t="s">
        <v>8</v>
      </c>
      <c r="H34" s="21">
        <f>(H12+H21+H26+H27+H28+H30)/6</f>
        <v>9.194444444444445</v>
      </c>
      <c r="I34" s="18" t="s">
        <v>58</v>
      </c>
      <c r="K34" s="84" t="s">
        <v>8</v>
      </c>
      <c r="L34" s="84" t="s">
        <v>8</v>
      </c>
      <c r="M34" s="84" t="s">
        <v>8</v>
      </c>
      <c r="N34" s="84" t="s">
        <v>8</v>
      </c>
      <c r="O34" s="92">
        <f>(O12+O21+O26+O27+O28+O30)/6</f>
        <v>9.194444444444445</v>
      </c>
      <c r="Q34" s="9" t="s">
        <v>8</v>
      </c>
      <c r="R34" s="9" t="s">
        <v>8</v>
      </c>
      <c r="S34" s="9" t="s">
        <v>8</v>
      </c>
      <c r="T34" s="9" t="s">
        <v>8</v>
      </c>
      <c r="U34" s="21">
        <f>(U12+U21+U26+U27+U28+U30)/6</f>
        <v>9.194444444444445</v>
      </c>
      <c r="W34" s="9" t="s">
        <v>8</v>
      </c>
      <c r="X34" s="9" t="s">
        <v>8</v>
      </c>
      <c r="Y34" s="9" t="s">
        <v>8</v>
      </c>
      <c r="Z34" s="9" t="s">
        <v>8</v>
      </c>
      <c r="AA34" s="21">
        <f>(AA12+AA21+AA26+AA27+AA28+AA30)/6</f>
        <v>9.194444444444445</v>
      </c>
      <c r="AB34" s="105"/>
      <c r="AC34" s="9" t="s">
        <v>8</v>
      </c>
      <c r="AD34" s="9" t="s">
        <v>8</v>
      </c>
      <c r="AE34" s="9" t="s">
        <v>8</v>
      </c>
      <c r="AF34" s="9" t="s">
        <v>8</v>
      </c>
      <c r="AG34" s="21">
        <f>(AG12+AG21+AG26+AG27+AG28+AG30)/6</f>
        <v>9.194444444444445</v>
      </c>
      <c r="AH34" s="120"/>
      <c r="AI34" s="9" t="s">
        <v>8</v>
      </c>
      <c r="AJ34" s="9" t="s">
        <v>8</v>
      </c>
      <c r="AK34" s="9" t="s">
        <v>8</v>
      </c>
      <c r="AL34" s="9" t="s">
        <v>8</v>
      </c>
      <c r="AM34" s="21">
        <f>(AM12+AM21+AM26+AM27+AM28+AM30)/6</f>
        <v>9.194444444444445</v>
      </c>
      <c r="AO34" s="9" t="s">
        <v>8</v>
      </c>
      <c r="AP34" s="9" t="s">
        <v>8</v>
      </c>
      <c r="AQ34" s="9" t="s">
        <v>8</v>
      </c>
      <c r="AR34" s="9" t="s">
        <v>8</v>
      </c>
      <c r="AS34" s="21">
        <f>(AS12+AS21+AS26+AS27+AS28+AS30)/6</f>
        <v>9.194444444444445</v>
      </c>
      <c r="AT34" s="105"/>
    </row>
    <row r="35" spans="1:46" ht="33" customHeight="1">
      <c r="A35" s="102"/>
      <c r="B35" s="102"/>
      <c r="C35" s="102"/>
      <c r="D35" s="41"/>
      <c r="E35" s="41"/>
      <c r="F35" s="41"/>
      <c r="G35" s="41"/>
      <c r="H35" s="105"/>
      <c r="I35" s="104"/>
      <c r="K35" s="118"/>
      <c r="L35" s="118"/>
      <c r="M35" s="118"/>
      <c r="N35" s="118"/>
      <c r="O35" s="119"/>
      <c r="Q35" s="41"/>
      <c r="R35" s="41"/>
      <c r="S35" s="41"/>
      <c r="T35" s="41"/>
      <c r="U35" s="105"/>
      <c r="W35" s="41"/>
      <c r="X35" s="41"/>
      <c r="Y35" s="41"/>
      <c r="Z35" s="41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O35" s="41"/>
      <c r="AP35" s="41"/>
      <c r="AQ35" s="41"/>
      <c r="AR35" s="41"/>
      <c r="AS35" s="105"/>
      <c r="AT35" s="105"/>
    </row>
    <row r="36" spans="1:46" ht="33" customHeight="1">
      <c r="A36" s="102"/>
      <c r="B36" s="102"/>
      <c r="C36" s="102"/>
      <c r="D36" s="41"/>
      <c r="E36" s="41"/>
      <c r="F36" s="41"/>
      <c r="G36" s="41"/>
      <c r="H36" s="105"/>
      <c r="I36" s="104"/>
      <c r="K36" s="118"/>
      <c r="L36" s="118"/>
      <c r="M36" s="118"/>
      <c r="N36" s="118"/>
      <c r="O36" s="119"/>
      <c r="Q36" s="41"/>
      <c r="R36" s="41"/>
      <c r="S36" s="41"/>
      <c r="T36" s="41"/>
      <c r="U36" s="105"/>
      <c r="W36" s="41"/>
      <c r="X36" s="41"/>
      <c r="Y36" s="41"/>
      <c r="Z36" s="41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O36" s="41"/>
      <c r="AP36" s="41"/>
      <c r="AQ36" s="41"/>
      <c r="AR36" s="41"/>
      <c r="AS36" s="105"/>
      <c r="AT36" s="105"/>
    </row>
  </sheetData>
  <sheetProtection/>
  <mergeCells count="30">
    <mergeCell ref="AO9:AP9"/>
    <mergeCell ref="AQ9:AQ10"/>
    <mergeCell ref="AR9:AR10"/>
    <mergeCell ref="AS9:AS10"/>
    <mergeCell ref="W9:X9"/>
    <mergeCell ref="Y9:Y10"/>
    <mergeCell ref="Z9:Z10"/>
    <mergeCell ref="AA9:AA10"/>
    <mergeCell ref="AC9:AD9"/>
    <mergeCell ref="AE9:AE10"/>
    <mergeCell ref="Q9:R9"/>
    <mergeCell ref="S9:S10"/>
    <mergeCell ref="T9:T10"/>
    <mergeCell ref="U9:U10"/>
    <mergeCell ref="K9:L9"/>
    <mergeCell ref="M9:M10"/>
    <mergeCell ref="N9:N10"/>
    <mergeCell ref="O9:O10"/>
    <mergeCell ref="H9:H10"/>
    <mergeCell ref="I9:I10"/>
    <mergeCell ref="A9:A10"/>
    <mergeCell ref="F9:F10"/>
    <mergeCell ref="G9:G10"/>
    <mergeCell ref="B9:E9"/>
    <mergeCell ref="AF9:AF10"/>
    <mergeCell ref="AG9:AG10"/>
    <mergeCell ref="AI9:AJ9"/>
    <mergeCell ref="AK9:AK10"/>
    <mergeCell ref="AL9:AL10"/>
    <mergeCell ref="AM9:AM10"/>
  </mergeCells>
  <printOptions/>
  <pageMargins left="0" right="0" top="0" bottom="0" header="0.5118110236220472" footer="0.5118110236220472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"/>
  <sheetViews>
    <sheetView zoomScalePageLayoutView="0" workbookViewId="0" topLeftCell="A19">
      <selection activeCell="A36" sqref="A36"/>
    </sheetView>
  </sheetViews>
  <sheetFormatPr defaultColWidth="9.140625" defaultRowHeight="12.75"/>
  <cols>
    <col min="1" max="1" width="46.57421875" style="0" customWidth="1"/>
    <col min="2" max="2" width="7.140625" style="0" customWidth="1"/>
    <col min="3" max="3" width="7.28125" style="0" customWidth="1"/>
    <col min="4" max="4" width="8.00390625" style="0" customWidth="1"/>
    <col min="5" max="5" width="8.140625" style="0" customWidth="1"/>
    <col min="6" max="6" width="7.28125" style="0" customWidth="1"/>
    <col min="7" max="7" width="8.140625" style="0" customWidth="1"/>
    <col min="8" max="8" width="7.8515625" style="3" customWidth="1"/>
    <col min="9" max="9" width="9.00390625" style="0" customWidth="1"/>
    <col min="10" max="10" width="1.8515625" style="122" customWidth="1"/>
    <col min="11" max="11" width="7.421875" style="0" customWidth="1"/>
    <col min="12" max="12" width="8.421875" style="0" customWidth="1"/>
    <col min="13" max="13" width="6.421875" style="0" customWidth="1"/>
    <col min="14" max="14" width="8.00390625" style="0" customWidth="1"/>
    <col min="15" max="15" width="6.8515625" style="0" customWidth="1"/>
    <col min="16" max="16" width="1.57421875" style="122" customWidth="1"/>
    <col min="17" max="17" width="8.00390625" style="0" customWidth="1"/>
    <col min="18" max="18" width="8.28125" style="0" customWidth="1"/>
    <col min="19" max="19" width="7.00390625" style="0" customWidth="1"/>
    <col min="20" max="20" width="8.421875" style="0" customWidth="1"/>
    <col min="21" max="21" width="6.28125" style="0" customWidth="1"/>
    <col min="22" max="22" width="1.57421875" style="122" customWidth="1"/>
    <col min="23" max="23" width="8.00390625" style="0" customWidth="1"/>
    <col min="24" max="24" width="8.28125" style="0" customWidth="1"/>
    <col min="25" max="25" width="6.421875" style="0" customWidth="1"/>
    <col min="26" max="26" width="7.7109375" style="0" customWidth="1"/>
    <col min="27" max="27" width="5.8515625" style="0" customWidth="1"/>
    <col min="28" max="28" width="1.8515625" style="126" customWidth="1"/>
    <col min="29" max="29" width="7.7109375" style="0" customWidth="1"/>
    <col min="30" max="30" width="8.8515625" style="0" customWidth="1"/>
    <col min="31" max="31" width="6.421875" style="0" customWidth="1"/>
    <col min="32" max="32" width="8.140625" style="0" customWidth="1"/>
    <col min="33" max="33" width="6.140625" style="0" customWidth="1"/>
    <col min="34" max="34" width="1.8515625" style="0" customWidth="1"/>
    <col min="37" max="37" width="7.28125" style="0" customWidth="1"/>
    <col min="38" max="38" width="7.8515625" style="0" customWidth="1"/>
    <col min="39" max="39" width="7.140625" style="0" customWidth="1"/>
    <col min="40" max="40" width="2.57421875" style="0" customWidth="1"/>
    <col min="43" max="43" width="7.57421875" style="0" customWidth="1"/>
    <col min="45" max="45" width="7.8515625" style="0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3"/>
    </row>
    <row r="2" spans="1:9" ht="12.75">
      <c r="A2" s="5"/>
      <c r="B2" s="5"/>
      <c r="C2" s="5"/>
      <c r="D2" s="5"/>
      <c r="E2" s="5"/>
      <c r="F2" s="5"/>
      <c r="G2" s="5"/>
      <c r="H2" s="5"/>
      <c r="I2" s="3"/>
    </row>
    <row r="3" spans="1:9" ht="12.75">
      <c r="A3" s="5"/>
      <c r="B3" s="5"/>
      <c r="C3" s="5"/>
      <c r="D3" s="5"/>
      <c r="E3" s="5"/>
      <c r="F3" s="5"/>
      <c r="G3" s="5"/>
      <c r="H3" s="5"/>
      <c r="I3" s="3"/>
    </row>
    <row r="4" spans="1:9" ht="12.75">
      <c r="A4" s="6"/>
      <c r="B4" s="6"/>
      <c r="C4" s="6"/>
      <c r="D4" s="6"/>
      <c r="E4" s="5"/>
      <c r="F4" s="6"/>
      <c r="G4" s="6"/>
      <c r="H4" s="6"/>
      <c r="I4" s="3"/>
    </row>
    <row r="5" spans="1:9" ht="12.75">
      <c r="A5" s="6"/>
      <c r="B5" s="6"/>
      <c r="C5" s="6"/>
      <c r="D5" s="6"/>
      <c r="E5" s="5"/>
      <c r="F5" s="6"/>
      <c r="G5" s="6"/>
      <c r="H5" s="6"/>
      <c r="I5" s="3"/>
    </row>
    <row r="6" spans="1:28" s="15" customFormat="1" ht="15.75">
      <c r="A6" s="101" t="s">
        <v>29</v>
      </c>
      <c r="B6" s="101"/>
      <c r="C6" s="101"/>
      <c r="D6" s="7"/>
      <c r="E6" s="7"/>
      <c r="F6" s="7"/>
      <c r="G6" s="7"/>
      <c r="H6" s="7"/>
      <c r="I6" s="3"/>
      <c r="J6" s="123"/>
      <c r="P6" s="123"/>
      <c r="V6" s="123"/>
      <c r="AB6" s="127"/>
    </row>
    <row r="7" spans="1:28" s="15" customFormat="1" ht="15.75">
      <c r="A7" s="98" t="s">
        <v>151</v>
      </c>
      <c r="B7" s="98"/>
      <c r="C7" s="98"/>
      <c r="D7" s="16"/>
      <c r="E7" s="16"/>
      <c r="F7" s="16"/>
      <c r="G7" s="16"/>
      <c r="H7" s="16"/>
      <c r="I7" s="10"/>
      <c r="J7" s="123"/>
      <c r="P7" s="123"/>
      <c r="V7" s="123"/>
      <c r="AB7" s="127"/>
    </row>
    <row r="8" spans="1:9" ht="12.75">
      <c r="A8" s="6"/>
      <c r="B8" s="6"/>
      <c r="C8" s="6"/>
      <c r="D8" s="6"/>
      <c r="E8" s="6"/>
      <c r="F8" s="6"/>
      <c r="G8" s="11"/>
      <c r="H8" s="6"/>
      <c r="I8" s="3"/>
    </row>
    <row r="9" spans="1:45" ht="15" customHeight="1">
      <c r="A9" s="197" t="s">
        <v>3</v>
      </c>
      <c r="B9" s="198" t="s">
        <v>4</v>
      </c>
      <c r="C9" s="179"/>
      <c r="D9" s="179"/>
      <c r="E9" s="180"/>
      <c r="F9" s="197" t="s">
        <v>5</v>
      </c>
      <c r="G9" s="197" t="s">
        <v>22</v>
      </c>
      <c r="H9" s="197" t="s">
        <v>6</v>
      </c>
      <c r="I9" s="197" t="s">
        <v>21</v>
      </c>
      <c r="J9" s="120"/>
      <c r="K9" s="197" t="s">
        <v>4</v>
      </c>
      <c r="L9" s="197"/>
      <c r="M9" s="197" t="s">
        <v>5</v>
      </c>
      <c r="N9" s="197" t="s">
        <v>22</v>
      </c>
      <c r="O9" s="197" t="s">
        <v>6</v>
      </c>
      <c r="P9" s="120"/>
      <c r="Q9" s="197" t="s">
        <v>4</v>
      </c>
      <c r="R9" s="197"/>
      <c r="S9" s="197" t="s">
        <v>5</v>
      </c>
      <c r="T9" s="197" t="s">
        <v>22</v>
      </c>
      <c r="U9" s="197" t="s">
        <v>6</v>
      </c>
      <c r="V9" s="120"/>
      <c r="W9" s="197" t="s">
        <v>4</v>
      </c>
      <c r="X9" s="197"/>
      <c r="Y9" s="197" t="s">
        <v>5</v>
      </c>
      <c r="Z9" s="197" t="s">
        <v>22</v>
      </c>
      <c r="AA9" s="197" t="s">
        <v>6</v>
      </c>
      <c r="AB9" s="128"/>
      <c r="AC9" s="197" t="s">
        <v>4</v>
      </c>
      <c r="AD9" s="197"/>
      <c r="AE9" s="197" t="s">
        <v>5</v>
      </c>
      <c r="AF9" s="197" t="s">
        <v>22</v>
      </c>
      <c r="AG9" s="197" t="s">
        <v>6</v>
      </c>
      <c r="AI9" s="197" t="s">
        <v>4</v>
      </c>
      <c r="AJ9" s="197"/>
      <c r="AK9" s="197" t="s">
        <v>5</v>
      </c>
      <c r="AL9" s="197" t="s">
        <v>22</v>
      </c>
      <c r="AM9" s="197" t="s">
        <v>6</v>
      </c>
      <c r="AN9" s="128"/>
      <c r="AO9" s="197" t="s">
        <v>4</v>
      </c>
      <c r="AP9" s="197"/>
      <c r="AQ9" s="197" t="s">
        <v>5</v>
      </c>
      <c r="AR9" s="197" t="s">
        <v>22</v>
      </c>
      <c r="AS9" s="197" t="s">
        <v>6</v>
      </c>
    </row>
    <row r="10" spans="1:45" ht="74.25" customHeight="1">
      <c r="A10" s="197"/>
      <c r="B10" s="2" t="s">
        <v>164</v>
      </c>
      <c r="C10" s="2" t="s">
        <v>165</v>
      </c>
      <c r="D10" s="2" t="s">
        <v>145</v>
      </c>
      <c r="E10" s="2" t="s">
        <v>166</v>
      </c>
      <c r="F10" s="197"/>
      <c r="G10" s="197"/>
      <c r="H10" s="197"/>
      <c r="I10" s="197"/>
      <c r="J10" s="120"/>
      <c r="K10" s="2" t="s">
        <v>23</v>
      </c>
      <c r="L10" s="2" t="s">
        <v>140</v>
      </c>
      <c r="M10" s="197"/>
      <c r="N10" s="197"/>
      <c r="O10" s="197"/>
      <c r="P10" s="120"/>
      <c r="Q10" s="2" t="s">
        <v>23</v>
      </c>
      <c r="R10" s="2" t="s">
        <v>144</v>
      </c>
      <c r="S10" s="197"/>
      <c r="T10" s="197"/>
      <c r="U10" s="197"/>
      <c r="V10" s="120"/>
      <c r="W10" s="2" t="s">
        <v>23</v>
      </c>
      <c r="X10" s="2" t="s">
        <v>146</v>
      </c>
      <c r="Y10" s="197"/>
      <c r="Z10" s="197"/>
      <c r="AA10" s="197"/>
      <c r="AB10" s="128"/>
      <c r="AC10" s="2" t="s">
        <v>23</v>
      </c>
      <c r="AD10" s="2" t="s">
        <v>147</v>
      </c>
      <c r="AE10" s="197"/>
      <c r="AF10" s="197"/>
      <c r="AG10" s="197"/>
      <c r="AI10" s="2" t="s">
        <v>23</v>
      </c>
      <c r="AJ10" s="2" t="s">
        <v>148</v>
      </c>
      <c r="AK10" s="197"/>
      <c r="AL10" s="197"/>
      <c r="AM10" s="197"/>
      <c r="AN10" s="128"/>
      <c r="AO10" s="2" t="s">
        <v>23</v>
      </c>
      <c r="AP10" s="2" t="s">
        <v>149</v>
      </c>
      <c r="AQ10" s="197"/>
      <c r="AR10" s="197"/>
      <c r="AS10" s="197"/>
    </row>
    <row r="11" spans="1:45" ht="12.75">
      <c r="A11" s="82">
        <v>1</v>
      </c>
      <c r="B11" s="82"/>
      <c r="C11" s="82"/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  <c r="Q11" s="4">
        <v>2</v>
      </c>
      <c r="R11" s="4">
        <v>3</v>
      </c>
      <c r="S11" s="4">
        <v>4</v>
      </c>
      <c r="T11" s="4">
        <v>5</v>
      </c>
      <c r="U11" s="4">
        <v>6</v>
      </c>
      <c r="W11" s="4">
        <v>2</v>
      </c>
      <c r="X11" s="4">
        <v>3</v>
      </c>
      <c r="Y11" s="4">
        <v>4</v>
      </c>
      <c r="Z11" s="4">
        <v>5</v>
      </c>
      <c r="AA11" s="4">
        <v>6</v>
      </c>
      <c r="AC11" s="4">
        <v>2</v>
      </c>
      <c r="AD11" s="4">
        <v>3</v>
      </c>
      <c r="AE11" s="4">
        <v>4</v>
      </c>
      <c r="AF11" s="4">
        <v>5</v>
      </c>
      <c r="AG11" s="4">
        <v>6</v>
      </c>
      <c r="AI11" s="4">
        <v>2</v>
      </c>
      <c r="AJ11" s="4">
        <v>3</v>
      </c>
      <c r="AK11" s="4">
        <v>4</v>
      </c>
      <c r="AL11" s="4">
        <v>5</v>
      </c>
      <c r="AM11" s="4">
        <v>6</v>
      </c>
      <c r="AN11" s="126"/>
      <c r="AO11" s="4">
        <v>2</v>
      </c>
      <c r="AP11" s="4">
        <v>3</v>
      </c>
      <c r="AQ11" s="4">
        <v>4</v>
      </c>
      <c r="AR11" s="4">
        <v>5</v>
      </c>
      <c r="AS11" s="4">
        <v>6</v>
      </c>
    </row>
    <row r="12" spans="1:45" ht="42.75" customHeight="1">
      <c r="A12" s="83" t="s">
        <v>152</v>
      </c>
      <c r="B12" s="9" t="s">
        <v>8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17">
        <f>(H14+H15+H18)/3</f>
        <v>10</v>
      </c>
      <c r="I12" s="18" t="s">
        <v>56</v>
      </c>
      <c r="K12" s="9" t="s">
        <v>8</v>
      </c>
      <c r="L12" s="9"/>
      <c r="M12" s="9" t="s">
        <v>8</v>
      </c>
      <c r="N12" s="9" t="s">
        <v>8</v>
      </c>
      <c r="O12" s="17">
        <f>(O14+O15+O18)/3</f>
        <v>9.85</v>
      </c>
      <c r="Q12" s="9" t="s">
        <v>8</v>
      </c>
      <c r="R12" s="9"/>
      <c r="S12" s="9" t="s">
        <v>8</v>
      </c>
      <c r="T12" s="9" t="s">
        <v>8</v>
      </c>
      <c r="U12" s="62">
        <f>(U14+U15+U18)/3</f>
        <v>9.702250000000001</v>
      </c>
      <c r="W12" s="9" t="s">
        <v>8</v>
      </c>
      <c r="X12" s="9"/>
      <c r="Y12" s="9" t="s">
        <v>8</v>
      </c>
      <c r="Z12" s="9" t="s">
        <v>8</v>
      </c>
      <c r="AA12" s="63">
        <f>(AA14+AA15+AA18)/3</f>
        <v>9.556716250000001</v>
      </c>
      <c r="AC12" s="9" t="s">
        <v>8</v>
      </c>
      <c r="AD12" s="9"/>
      <c r="AE12" s="9" t="s">
        <v>8</v>
      </c>
      <c r="AF12" s="9" t="s">
        <v>8</v>
      </c>
      <c r="AG12" s="63">
        <f>(AG14+AG15+AG18)/3</f>
        <v>9.41336550625</v>
      </c>
      <c r="AI12" s="9" t="s">
        <v>8</v>
      </c>
      <c r="AJ12" s="9"/>
      <c r="AK12" s="9" t="s">
        <v>8</v>
      </c>
      <c r="AL12" s="9" t="s">
        <v>8</v>
      </c>
      <c r="AM12" s="63">
        <f>(AM14+AM15+AM18)/3</f>
        <v>9.27216502365625</v>
      </c>
      <c r="AN12" s="126"/>
      <c r="AO12" s="9" t="s">
        <v>8</v>
      </c>
      <c r="AP12" s="9"/>
      <c r="AQ12" s="9" t="s">
        <v>8</v>
      </c>
      <c r="AR12" s="9" t="s">
        <v>8</v>
      </c>
      <c r="AS12" s="63">
        <f>(AS14+AS15+AS18)/3</f>
        <v>9.133082548301406</v>
      </c>
    </row>
    <row r="13" spans="1:45" ht="12.75">
      <c r="A13" s="83" t="s">
        <v>15</v>
      </c>
      <c r="B13" s="141"/>
      <c r="C13" s="83"/>
      <c r="D13" s="9"/>
      <c r="E13" s="9"/>
      <c r="F13" s="9"/>
      <c r="G13" s="9"/>
      <c r="H13" s="9"/>
      <c r="I13" s="73"/>
      <c r="K13" s="9"/>
      <c r="L13" s="9"/>
      <c r="M13" s="9"/>
      <c r="N13" s="9"/>
      <c r="O13" s="9"/>
      <c r="Q13" s="9"/>
      <c r="R13" s="9"/>
      <c r="S13" s="9"/>
      <c r="T13" s="9"/>
      <c r="U13" s="9"/>
      <c r="W13" s="9"/>
      <c r="X13" s="9"/>
      <c r="Y13" s="9"/>
      <c r="Z13" s="9"/>
      <c r="AA13" s="9"/>
      <c r="AC13" s="9"/>
      <c r="AD13" s="9"/>
      <c r="AE13" s="9"/>
      <c r="AF13" s="9"/>
      <c r="AG13" s="9"/>
      <c r="AI13" s="9"/>
      <c r="AJ13" s="9"/>
      <c r="AK13" s="9"/>
      <c r="AL13" s="9"/>
      <c r="AM13" s="9"/>
      <c r="AN13" s="126"/>
      <c r="AO13" s="9"/>
      <c r="AP13" s="9"/>
      <c r="AQ13" s="9"/>
      <c r="AR13" s="9"/>
      <c r="AS13" s="9"/>
    </row>
    <row r="14" spans="1:45" ht="48.75" customHeight="1">
      <c r="A14" s="83" t="s">
        <v>153</v>
      </c>
      <c r="B14" s="141">
        <v>0</v>
      </c>
      <c r="C14" s="141">
        <v>0</v>
      </c>
      <c r="D14" s="9">
        <v>0</v>
      </c>
      <c r="E14" s="9">
        <f>AVERAGE(B14:D14)</f>
        <v>0</v>
      </c>
      <c r="F14" s="17">
        <v>0</v>
      </c>
      <c r="G14" s="9" t="s">
        <v>1</v>
      </c>
      <c r="H14" s="9">
        <v>0</v>
      </c>
      <c r="I14" s="199"/>
      <c r="K14" s="9"/>
      <c r="L14" s="63">
        <f>E14*(1-0.015)</f>
        <v>0</v>
      </c>
      <c r="M14" s="17">
        <v>0</v>
      </c>
      <c r="N14" s="9" t="s">
        <v>1</v>
      </c>
      <c r="O14" s="9"/>
      <c r="Q14" s="9"/>
      <c r="R14" s="63">
        <f>L14*(1-0.015)</f>
        <v>0</v>
      </c>
      <c r="S14" s="143">
        <v>0</v>
      </c>
      <c r="T14" s="9" t="s">
        <v>1</v>
      </c>
      <c r="U14" s="9"/>
      <c r="W14" s="9"/>
      <c r="X14" s="63">
        <f>R14*(1-0.015)</f>
        <v>0</v>
      </c>
      <c r="Y14" s="17">
        <v>0</v>
      </c>
      <c r="Z14" s="9" t="s">
        <v>1</v>
      </c>
      <c r="AA14" s="9"/>
      <c r="AC14" s="9"/>
      <c r="AD14" s="63">
        <f>X14*(1-0.015)</f>
        <v>0</v>
      </c>
      <c r="AE14" s="17">
        <v>0</v>
      </c>
      <c r="AF14" s="9" t="s">
        <v>1</v>
      </c>
      <c r="AG14" s="9"/>
      <c r="AI14" s="9"/>
      <c r="AJ14" s="63">
        <f>AD14*(1-0.015)</f>
        <v>0</v>
      </c>
      <c r="AK14" s="17">
        <v>0</v>
      </c>
      <c r="AL14" s="9" t="s">
        <v>1</v>
      </c>
      <c r="AM14" s="9"/>
      <c r="AN14" s="126"/>
      <c r="AO14" s="9"/>
      <c r="AP14" s="63">
        <f>AJ14*(1-0.015)</f>
        <v>0</v>
      </c>
      <c r="AQ14" s="17">
        <v>0</v>
      </c>
      <c r="AR14" s="9" t="s">
        <v>1</v>
      </c>
      <c r="AS14" s="9"/>
    </row>
    <row r="15" spans="1:45" ht="36.75" customHeight="1">
      <c r="A15" s="83" t="s">
        <v>154</v>
      </c>
      <c r="B15" s="141">
        <v>30</v>
      </c>
      <c r="C15" s="141">
        <v>30</v>
      </c>
      <c r="D15" s="9">
        <v>30</v>
      </c>
      <c r="E15" s="9">
        <f>AVERAGE(B15:D15)</f>
        <v>30</v>
      </c>
      <c r="F15" s="17">
        <f>D15/E15*100</f>
        <v>100</v>
      </c>
      <c r="G15" s="9" t="s">
        <v>1</v>
      </c>
      <c r="H15" s="9">
        <v>30</v>
      </c>
      <c r="I15" s="200"/>
      <c r="K15" s="64">
        <v>29.55</v>
      </c>
      <c r="L15" s="9" t="s">
        <v>8</v>
      </c>
      <c r="M15" s="9" t="s">
        <v>8</v>
      </c>
      <c r="N15" s="9" t="s">
        <v>1</v>
      </c>
      <c r="O15" s="64">
        <v>29.55</v>
      </c>
      <c r="Q15" s="64">
        <v>29.10675</v>
      </c>
      <c r="R15" s="9" t="s">
        <v>8</v>
      </c>
      <c r="S15" s="139" t="s">
        <v>8</v>
      </c>
      <c r="T15" s="9" t="s">
        <v>1</v>
      </c>
      <c r="U15" s="64">
        <v>29.10675</v>
      </c>
      <c r="W15" s="64">
        <v>28.670148750000003</v>
      </c>
      <c r="X15" s="9" t="s">
        <v>8</v>
      </c>
      <c r="Y15" s="9" t="s">
        <v>8</v>
      </c>
      <c r="Z15" s="9" t="s">
        <v>1</v>
      </c>
      <c r="AA15" s="64">
        <v>28.670148750000003</v>
      </c>
      <c r="AC15" s="64">
        <v>28.24009651875</v>
      </c>
      <c r="AD15" s="9" t="s">
        <v>8</v>
      </c>
      <c r="AE15" s="9" t="s">
        <v>8</v>
      </c>
      <c r="AF15" s="9" t="s">
        <v>1</v>
      </c>
      <c r="AG15" s="64">
        <v>28.24009651875</v>
      </c>
      <c r="AI15" s="64">
        <v>27.81649507096875</v>
      </c>
      <c r="AJ15" s="9" t="s">
        <v>8</v>
      </c>
      <c r="AK15" s="9" t="s">
        <v>8</v>
      </c>
      <c r="AL15" s="9" t="s">
        <v>1</v>
      </c>
      <c r="AM15" s="64">
        <v>27.81649507096875</v>
      </c>
      <c r="AN15" s="126"/>
      <c r="AO15" s="64">
        <v>27.399247644904218</v>
      </c>
      <c r="AP15" s="9" t="s">
        <v>8</v>
      </c>
      <c r="AQ15" s="9" t="s">
        <v>8</v>
      </c>
      <c r="AR15" s="9" t="s">
        <v>1</v>
      </c>
      <c r="AS15" s="64">
        <v>27.399247644904218</v>
      </c>
    </row>
    <row r="16" spans="1:45" ht="33.75" customHeight="1">
      <c r="A16" s="83" t="s">
        <v>30</v>
      </c>
      <c r="B16" s="141">
        <v>30</v>
      </c>
      <c r="C16" s="141">
        <v>30</v>
      </c>
      <c r="D16" s="9">
        <v>30</v>
      </c>
      <c r="E16" s="9">
        <f>AVERAGE(B16:D16)</f>
        <v>30</v>
      </c>
      <c r="F16" s="17">
        <f>D16/E16*100</f>
        <v>100</v>
      </c>
      <c r="G16" s="9" t="s">
        <v>8</v>
      </c>
      <c r="H16" s="9">
        <v>30</v>
      </c>
      <c r="I16" s="200"/>
      <c r="K16" s="64">
        <v>29.55</v>
      </c>
      <c r="L16" s="63">
        <f>E16*(1-0.015)</f>
        <v>29.55</v>
      </c>
      <c r="M16" s="17">
        <f>K16/L16*100</f>
        <v>100</v>
      </c>
      <c r="N16" s="9" t="s">
        <v>8</v>
      </c>
      <c r="O16" s="64">
        <v>29.55</v>
      </c>
      <c r="Q16" s="64">
        <v>29.10675</v>
      </c>
      <c r="R16" s="63">
        <f>L16*(1-0.015)</f>
        <v>29.10675</v>
      </c>
      <c r="S16" s="143">
        <f>Q16/R16*100</f>
        <v>100</v>
      </c>
      <c r="T16" s="9" t="s">
        <v>8</v>
      </c>
      <c r="U16" s="64">
        <v>29.10675</v>
      </c>
      <c r="W16" s="64">
        <v>28.670148750000003</v>
      </c>
      <c r="X16" s="63">
        <f>R16*(1-0.015)</f>
        <v>28.670148750000003</v>
      </c>
      <c r="Y16" s="17">
        <f>W16/X16*100</f>
        <v>100</v>
      </c>
      <c r="Z16" s="9" t="s">
        <v>8</v>
      </c>
      <c r="AA16" s="64">
        <v>28.670148750000003</v>
      </c>
      <c r="AC16" s="64">
        <v>28.24009651875</v>
      </c>
      <c r="AD16" s="63">
        <f>X16*(1-0.015)</f>
        <v>28.24009651875</v>
      </c>
      <c r="AE16" s="17">
        <f>AC16/AD16*100</f>
        <v>100</v>
      </c>
      <c r="AF16" s="9" t="s">
        <v>8</v>
      </c>
      <c r="AG16" s="64">
        <v>28.24009651875</v>
      </c>
      <c r="AI16" s="64">
        <v>27.81649507096875</v>
      </c>
      <c r="AJ16" s="63">
        <f>AD16*(1-0.015)</f>
        <v>27.81649507096875</v>
      </c>
      <c r="AK16" s="17">
        <f>AI16/AJ16*100</f>
        <v>100</v>
      </c>
      <c r="AL16" s="9" t="s">
        <v>8</v>
      </c>
      <c r="AM16" s="64">
        <v>27.81649507096875</v>
      </c>
      <c r="AN16" s="126"/>
      <c r="AO16" s="64">
        <v>27.399247644904218</v>
      </c>
      <c r="AP16" s="63">
        <f>AJ16*(1-0.015)</f>
        <v>27.399247644904218</v>
      </c>
      <c r="AQ16" s="17">
        <f>AO16/AP16*100</f>
        <v>100</v>
      </c>
      <c r="AR16" s="9" t="s">
        <v>8</v>
      </c>
      <c r="AS16" s="64">
        <v>27.399247644904218</v>
      </c>
    </row>
    <row r="17" spans="1:45" ht="12.75">
      <c r="A17" s="83" t="s">
        <v>31</v>
      </c>
      <c r="B17" s="141">
        <v>30</v>
      </c>
      <c r="C17" s="141">
        <v>30</v>
      </c>
      <c r="D17" s="9">
        <v>30</v>
      </c>
      <c r="E17" s="9">
        <f>AVERAGE(B17:D17)</f>
        <v>30</v>
      </c>
      <c r="F17" s="17">
        <f>D17/E17*100</f>
        <v>100</v>
      </c>
      <c r="G17" s="9" t="s">
        <v>8</v>
      </c>
      <c r="H17" s="9">
        <v>30</v>
      </c>
      <c r="I17" s="201"/>
      <c r="K17" s="64">
        <v>29.55</v>
      </c>
      <c r="L17" s="63">
        <f>E17*(1-0.015)</f>
        <v>29.55</v>
      </c>
      <c r="M17" s="17">
        <f>K17/L17*100</f>
        <v>100</v>
      </c>
      <c r="N17" s="9" t="s">
        <v>8</v>
      </c>
      <c r="O17" s="64">
        <v>29.55</v>
      </c>
      <c r="Q17" s="64">
        <v>29.10675</v>
      </c>
      <c r="R17" s="63">
        <f>L17*(1-0.015)</f>
        <v>29.10675</v>
      </c>
      <c r="S17" s="143">
        <f>Q17/R17*100</f>
        <v>100</v>
      </c>
      <c r="T17" s="9" t="s">
        <v>8</v>
      </c>
      <c r="U17" s="64">
        <v>29.10675</v>
      </c>
      <c r="W17" s="64">
        <v>28.670148750000003</v>
      </c>
      <c r="X17" s="63">
        <f>R17*(1-0.015)</f>
        <v>28.670148750000003</v>
      </c>
      <c r="Y17" s="17">
        <f>W17/X17*100</f>
        <v>100</v>
      </c>
      <c r="Z17" s="9" t="s">
        <v>8</v>
      </c>
      <c r="AA17" s="64">
        <v>28.670148750000003</v>
      </c>
      <c r="AC17" s="64">
        <v>28.24009651875</v>
      </c>
      <c r="AD17" s="63">
        <f>X17*(1-0.015)</f>
        <v>28.24009651875</v>
      </c>
      <c r="AE17" s="17">
        <f>AC17/AD17*100</f>
        <v>100</v>
      </c>
      <c r="AF17" s="9" t="s">
        <v>8</v>
      </c>
      <c r="AG17" s="64">
        <v>28.24009651875</v>
      </c>
      <c r="AI17" s="64">
        <v>27.81649507096875</v>
      </c>
      <c r="AJ17" s="63">
        <f>AD17*(1-0.015)</f>
        <v>27.81649507096875</v>
      </c>
      <c r="AK17" s="17">
        <f>AI17/AJ17*100</f>
        <v>100</v>
      </c>
      <c r="AL17" s="9" t="s">
        <v>8</v>
      </c>
      <c r="AM17" s="64">
        <v>27.81649507096875</v>
      </c>
      <c r="AN17" s="126"/>
      <c r="AO17" s="64">
        <v>27.399247644904218</v>
      </c>
      <c r="AP17" s="63">
        <f>AJ17*(1-0.015)</f>
        <v>27.399247644904218</v>
      </c>
      <c r="AQ17" s="17">
        <f>AO17/AP17*100</f>
        <v>100</v>
      </c>
      <c r="AR17" s="9" t="s">
        <v>8</v>
      </c>
      <c r="AS17" s="64">
        <v>27.399247644904218</v>
      </c>
    </row>
    <row r="18" spans="1:45" ht="72.75" customHeight="1">
      <c r="A18" s="83" t="s">
        <v>155</v>
      </c>
      <c r="B18" s="141"/>
      <c r="C18" s="141"/>
      <c r="D18" s="9"/>
      <c r="E18" s="9"/>
      <c r="F18" s="19"/>
      <c r="G18" s="9" t="s">
        <v>1</v>
      </c>
      <c r="H18" s="9"/>
      <c r="I18" s="73"/>
      <c r="K18" s="9"/>
      <c r="L18" s="9"/>
      <c r="M18" s="19"/>
      <c r="N18" s="9" t="s">
        <v>1</v>
      </c>
      <c r="O18" s="9"/>
      <c r="Q18" s="9"/>
      <c r="R18" s="9"/>
      <c r="S18" s="19"/>
      <c r="T18" s="9" t="s">
        <v>1</v>
      </c>
      <c r="U18" s="9"/>
      <c r="W18" s="9"/>
      <c r="X18" s="9"/>
      <c r="Y18" s="19"/>
      <c r="Z18" s="9" t="s">
        <v>1</v>
      </c>
      <c r="AA18" s="9"/>
      <c r="AC18" s="9"/>
      <c r="AD18" s="9"/>
      <c r="AE18" s="19"/>
      <c r="AF18" s="9" t="s">
        <v>1</v>
      </c>
      <c r="AG18" s="9"/>
      <c r="AI18" s="9"/>
      <c r="AJ18" s="9"/>
      <c r="AK18" s="19"/>
      <c r="AL18" s="9" t="s">
        <v>1</v>
      </c>
      <c r="AM18" s="9"/>
      <c r="AN18" s="126"/>
      <c r="AO18" s="9"/>
      <c r="AP18" s="9"/>
      <c r="AQ18" s="19"/>
      <c r="AR18" s="9" t="s">
        <v>1</v>
      </c>
      <c r="AS18" s="9"/>
    </row>
    <row r="19" spans="1:45" ht="35.25" customHeight="1">
      <c r="A19" s="83" t="s">
        <v>156</v>
      </c>
      <c r="B19" s="141"/>
      <c r="C19" s="141"/>
      <c r="D19" s="9"/>
      <c r="E19" s="9"/>
      <c r="F19" s="9"/>
      <c r="G19" s="9"/>
      <c r="H19" s="17">
        <f>H20/1</f>
        <v>0</v>
      </c>
      <c r="I19" s="73"/>
      <c r="K19" s="9"/>
      <c r="L19" s="9"/>
      <c r="M19" s="9"/>
      <c r="N19" s="9"/>
      <c r="O19" s="17">
        <f>O20/1</f>
        <v>0</v>
      </c>
      <c r="Q19" s="9"/>
      <c r="R19" s="9"/>
      <c r="S19" s="9"/>
      <c r="T19" s="9"/>
      <c r="U19" s="17">
        <f>U20/1</f>
        <v>0</v>
      </c>
      <c r="W19" s="9"/>
      <c r="X19" s="9"/>
      <c r="Y19" s="9"/>
      <c r="Z19" s="9"/>
      <c r="AA19" s="17">
        <f>AA20/1</f>
        <v>0</v>
      </c>
      <c r="AC19" s="9"/>
      <c r="AD19" s="9"/>
      <c r="AE19" s="9"/>
      <c r="AF19" s="9"/>
      <c r="AG19" s="17">
        <f>AG20/1</f>
        <v>0</v>
      </c>
      <c r="AI19" s="9"/>
      <c r="AJ19" s="9"/>
      <c r="AK19" s="9"/>
      <c r="AL19" s="9"/>
      <c r="AM19" s="17">
        <f>AM20/1</f>
        <v>0</v>
      </c>
      <c r="AN19" s="126"/>
      <c r="AO19" s="9"/>
      <c r="AP19" s="9"/>
      <c r="AQ19" s="9"/>
      <c r="AR19" s="9"/>
      <c r="AS19" s="17">
        <f>AS20/1</f>
        <v>0</v>
      </c>
    </row>
    <row r="20" spans="1:45" ht="39" customHeight="1">
      <c r="A20" s="83" t="s">
        <v>157</v>
      </c>
      <c r="B20" s="141">
        <v>0</v>
      </c>
      <c r="C20" s="141">
        <v>0</v>
      </c>
      <c r="D20" s="139">
        <v>0</v>
      </c>
      <c r="E20" s="139">
        <v>0</v>
      </c>
      <c r="F20" s="17">
        <v>0</v>
      </c>
      <c r="G20" s="9" t="s">
        <v>1</v>
      </c>
      <c r="H20" s="74">
        <v>0</v>
      </c>
      <c r="I20" s="73"/>
      <c r="K20" s="74"/>
      <c r="L20" s="78">
        <f>E20*(1-0.015)</f>
        <v>0</v>
      </c>
      <c r="M20" s="17">
        <v>0</v>
      </c>
      <c r="N20" s="9" t="s">
        <v>1</v>
      </c>
      <c r="O20" s="9"/>
      <c r="Q20" s="74">
        <v>0</v>
      </c>
      <c r="R20" s="78">
        <f>L20*(1-0.015)</f>
        <v>0</v>
      </c>
      <c r="S20" s="143">
        <v>0</v>
      </c>
      <c r="T20" s="9" t="s">
        <v>1</v>
      </c>
      <c r="U20" s="9">
        <v>0</v>
      </c>
      <c r="W20" s="74"/>
      <c r="X20" s="78">
        <f>R20*(1-0.015)</f>
        <v>0</v>
      </c>
      <c r="Y20" s="17">
        <v>0</v>
      </c>
      <c r="Z20" s="9" t="s">
        <v>1</v>
      </c>
      <c r="AA20" s="9"/>
      <c r="AC20" s="74"/>
      <c r="AD20" s="78">
        <f>X20*(1-0.015)</f>
        <v>0</v>
      </c>
      <c r="AE20" s="17">
        <v>0</v>
      </c>
      <c r="AF20" s="9" t="s">
        <v>1</v>
      </c>
      <c r="AG20" s="9"/>
      <c r="AI20" s="74"/>
      <c r="AJ20" s="78">
        <f>AD20*(1-0.015)</f>
        <v>0</v>
      </c>
      <c r="AK20" s="17">
        <v>0</v>
      </c>
      <c r="AL20" s="9" t="s">
        <v>1</v>
      </c>
      <c r="AM20" s="9"/>
      <c r="AN20" s="126"/>
      <c r="AO20" s="74"/>
      <c r="AP20" s="78">
        <f>AJ20*(1-0.015)</f>
        <v>0</v>
      </c>
      <c r="AQ20" s="17">
        <v>0</v>
      </c>
      <c r="AR20" s="9" t="s">
        <v>1</v>
      </c>
      <c r="AS20" s="9"/>
    </row>
    <row r="21" spans="1:45" ht="25.5" customHeight="1">
      <c r="A21" s="83" t="s">
        <v>158</v>
      </c>
      <c r="B21" s="141" t="s">
        <v>8</v>
      </c>
      <c r="C21" s="141" t="s">
        <v>8</v>
      </c>
      <c r="D21" s="9" t="s">
        <v>8</v>
      </c>
      <c r="E21" s="9" t="s">
        <v>8</v>
      </c>
      <c r="F21" s="9" t="s">
        <v>8</v>
      </c>
      <c r="G21" s="9" t="s">
        <v>8</v>
      </c>
      <c r="H21" s="17">
        <f>(H23+H24)/2</f>
        <v>0.5</v>
      </c>
      <c r="I21" s="18" t="s">
        <v>57</v>
      </c>
      <c r="K21" s="9" t="s">
        <v>8</v>
      </c>
      <c r="L21" s="9" t="s">
        <v>8</v>
      </c>
      <c r="M21" s="9" t="s">
        <v>8</v>
      </c>
      <c r="N21" s="9" t="s">
        <v>8</v>
      </c>
      <c r="O21" s="17">
        <f>(O23+O24)/2</f>
        <v>0.5</v>
      </c>
      <c r="Q21" s="9" t="s">
        <v>8</v>
      </c>
      <c r="R21" s="9" t="s">
        <v>8</v>
      </c>
      <c r="S21" s="9" t="s">
        <v>8</v>
      </c>
      <c r="T21" s="9" t="s">
        <v>8</v>
      </c>
      <c r="U21" s="17">
        <f>(U23+U24)/2</f>
        <v>0.5</v>
      </c>
      <c r="W21" s="9" t="s">
        <v>8</v>
      </c>
      <c r="X21" s="9" t="s">
        <v>8</v>
      </c>
      <c r="Y21" s="9" t="s">
        <v>8</v>
      </c>
      <c r="Z21" s="9" t="s">
        <v>8</v>
      </c>
      <c r="AA21" s="17">
        <f>(AA23+AA24)/2</f>
        <v>0.5</v>
      </c>
      <c r="AC21" s="9" t="s">
        <v>8</v>
      </c>
      <c r="AD21" s="9" t="s">
        <v>8</v>
      </c>
      <c r="AE21" s="9" t="s">
        <v>8</v>
      </c>
      <c r="AF21" s="9" t="s">
        <v>8</v>
      </c>
      <c r="AG21" s="17">
        <f>(AG23+AG24)/2</f>
        <v>0.5</v>
      </c>
      <c r="AI21" s="9" t="s">
        <v>8</v>
      </c>
      <c r="AJ21" s="9" t="s">
        <v>8</v>
      </c>
      <c r="AK21" s="9" t="s">
        <v>8</v>
      </c>
      <c r="AL21" s="9" t="s">
        <v>8</v>
      </c>
      <c r="AM21" s="17">
        <f>(AM23+AM24)/2</f>
        <v>0.5</v>
      </c>
      <c r="AN21" s="126"/>
      <c r="AO21" s="9" t="s">
        <v>8</v>
      </c>
      <c r="AP21" s="9" t="s">
        <v>8</v>
      </c>
      <c r="AQ21" s="9" t="s">
        <v>8</v>
      </c>
      <c r="AR21" s="9" t="s">
        <v>8</v>
      </c>
      <c r="AS21" s="17">
        <f>(AS23+AS24)/2</f>
        <v>0.5</v>
      </c>
    </row>
    <row r="22" spans="1:45" ht="12.75">
      <c r="A22" s="83" t="s">
        <v>15</v>
      </c>
      <c r="B22" s="141"/>
      <c r="C22" s="141"/>
      <c r="D22" s="9"/>
      <c r="E22" s="9"/>
      <c r="F22" s="9"/>
      <c r="G22" s="9"/>
      <c r="H22" s="9"/>
      <c r="I22" s="73"/>
      <c r="K22" s="9"/>
      <c r="L22" s="9"/>
      <c r="M22" s="9"/>
      <c r="N22" s="9"/>
      <c r="O22" s="9"/>
      <c r="Q22" s="9"/>
      <c r="R22" s="9"/>
      <c r="S22" s="9"/>
      <c r="T22" s="9"/>
      <c r="U22" s="9"/>
      <c r="W22" s="9"/>
      <c r="X22" s="9"/>
      <c r="Y22" s="9"/>
      <c r="Z22" s="9"/>
      <c r="AA22" s="9"/>
      <c r="AC22" s="9"/>
      <c r="AD22" s="9"/>
      <c r="AE22" s="9"/>
      <c r="AF22" s="9"/>
      <c r="AG22" s="9"/>
      <c r="AI22" s="9"/>
      <c r="AJ22" s="9"/>
      <c r="AK22" s="9"/>
      <c r="AL22" s="9"/>
      <c r="AM22" s="9"/>
      <c r="AN22" s="126"/>
      <c r="AO22" s="9"/>
      <c r="AP22" s="9"/>
      <c r="AQ22" s="9"/>
      <c r="AR22" s="9"/>
      <c r="AS22" s="9"/>
    </row>
    <row r="23" spans="1:45" ht="51" customHeight="1">
      <c r="A23" s="83" t="s">
        <v>159</v>
      </c>
      <c r="B23" s="141">
        <v>1</v>
      </c>
      <c r="C23" s="141">
        <v>1</v>
      </c>
      <c r="D23" s="9">
        <v>1</v>
      </c>
      <c r="E23" s="9">
        <v>1</v>
      </c>
      <c r="F23" s="17">
        <f>D23/E23*100</f>
        <v>100</v>
      </c>
      <c r="G23" s="9" t="s">
        <v>0</v>
      </c>
      <c r="H23" s="9">
        <v>1</v>
      </c>
      <c r="I23" s="73"/>
      <c r="K23" s="9">
        <v>1</v>
      </c>
      <c r="L23" s="9">
        <v>1</v>
      </c>
      <c r="M23" s="17">
        <f>K23/L23*100</f>
        <v>100</v>
      </c>
      <c r="N23" s="9" t="s">
        <v>0</v>
      </c>
      <c r="O23" s="9">
        <v>1</v>
      </c>
      <c r="Q23" s="9">
        <v>1</v>
      </c>
      <c r="R23" s="9">
        <v>1</v>
      </c>
      <c r="S23" s="17">
        <f>Q23/R23*100</f>
        <v>100</v>
      </c>
      <c r="T23" s="9" t="s">
        <v>0</v>
      </c>
      <c r="U23" s="9">
        <v>1</v>
      </c>
      <c r="W23" s="9">
        <v>1</v>
      </c>
      <c r="X23" s="9">
        <v>1</v>
      </c>
      <c r="Y23" s="17">
        <f>W23/X23*100</f>
        <v>100</v>
      </c>
      <c r="Z23" s="9" t="s">
        <v>0</v>
      </c>
      <c r="AA23" s="9">
        <v>1</v>
      </c>
      <c r="AC23" s="9">
        <v>1</v>
      </c>
      <c r="AD23" s="9">
        <v>1</v>
      </c>
      <c r="AE23" s="17">
        <f>AC23/AD23*100</f>
        <v>100</v>
      </c>
      <c r="AF23" s="9" t="s">
        <v>0</v>
      </c>
      <c r="AG23" s="9">
        <v>1</v>
      </c>
      <c r="AI23" s="9">
        <v>1</v>
      </c>
      <c r="AJ23" s="9">
        <v>1</v>
      </c>
      <c r="AK23" s="17">
        <f>AI23/AJ23*100</f>
        <v>100</v>
      </c>
      <c r="AL23" s="9" t="s">
        <v>0</v>
      </c>
      <c r="AM23" s="9">
        <v>1</v>
      </c>
      <c r="AN23" s="126"/>
      <c r="AO23" s="9">
        <v>1</v>
      </c>
      <c r="AP23" s="9">
        <v>1</v>
      </c>
      <c r="AQ23" s="17">
        <f>AO23/AP23*100</f>
        <v>100</v>
      </c>
      <c r="AR23" s="9" t="s">
        <v>0</v>
      </c>
      <c r="AS23" s="9">
        <v>1</v>
      </c>
    </row>
    <row r="24" spans="1:45" ht="72.75" customHeight="1">
      <c r="A24" s="83" t="s">
        <v>160</v>
      </c>
      <c r="B24" s="141">
        <v>0</v>
      </c>
      <c r="C24" s="141">
        <v>0</v>
      </c>
      <c r="D24" s="9">
        <v>0</v>
      </c>
      <c r="E24" s="9">
        <v>0</v>
      </c>
      <c r="F24" s="142">
        <v>100</v>
      </c>
      <c r="G24" s="9" t="s">
        <v>1</v>
      </c>
      <c r="H24" s="9">
        <v>0</v>
      </c>
      <c r="I24" s="73"/>
      <c r="K24" s="9">
        <v>0</v>
      </c>
      <c r="L24" s="9">
        <v>0</v>
      </c>
      <c r="M24" s="142">
        <v>100</v>
      </c>
      <c r="N24" s="9" t="s">
        <v>1</v>
      </c>
      <c r="O24" s="9">
        <v>0</v>
      </c>
      <c r="Q24" s="9">
        <v>0</v>
      </c>
      <c r="R24" s="9">
        <v>0</v>
      </c>
      <c r="S24" s="142">
        <v>100</v>
      </c>
      <c r="T24" s="9" t="s">
        <v>1</v>
      </c>
      <c r="U24" s="9">
        <v>0</v>
      </c>
      <c r="W24" s="9">
        <v>0</v>
      </c>
      <c r="X24" s="9">
        <v>0</v>
      </c>
      <c r="Y24" s="142">
        <v>100</v>
      </c>
      <c r="Z24" s="9" t="s">
        <v>1</v>
      </c>
      <c r="AA24" s="9">
        <v>0</v>
      </c>
      <c r="AC24" s="9">
        <v>0</v>
      </c>
      <c r="AD24" s="9">
        <v>0</v>
      </c>
      <c r="AE24" s="142">
        <v>100</v>
      </c>
      <c r="AF24" s="9" t="s">
        <v>1</v>
      </c>
      <c r="AG24" s="9">
        <v>0</v>
      </c>
      <c r="AI24" s="9">
        <v>0</v>
      </c>
      <c r="AJ24" s="9">
        <v>0</v>
      </c>
      <c r="AK24" s="142">
        <v>100</v>
      </c>
      <c r="AL24" s="9" t="s">
        <v>1</v>
      </c>
      <c r="AM24" s="9">
        <v>0</v>
      </c>
      <c r="AN24" s="126"/>
      <c r="AO24" s="9">
        <v>0</v>
      </c>
      <c r="AP24" s="9">
        <v>0</v>
      </c>
      <c r="AQ24" s="142">
        <v>100</v>
      </c>
      <c r="AR24" s="9" t="s">
        <v>1</v>
      </c>
      <c r="AS24" s="9">
        <v>0</v>
      </c>
    </row>
    <row r="25" spans="1:45" ht="38.25" customHeight="1">
      <c r="A25" s="83" t="s">
        <v>161</v>
      </c>
      <c r="B25" s="141"/>
      <c r="C25" s="141"/>
      <c r="D25" s="9"/>
      <c r="E25" s="9"/>
      <c r="F25" s="9"/>
      <c r="G25" s="9" t="s">
        <v>1</v>
      </c>
      <c r="H25" s="17">
        <f>H26/1</f>
        <v>0</v>
      </c>
      <c r="I25" s="73"/>
      <c r="K25" s="9"/>
      <c r="L25" s="9"/>
      <c r="M25" s="9"/>
      <c r="N25" s="9" t="s">
        <v>1</v>
      </c>
      <c r="O25" s="17">
        <f>O26/1</f>
        <v>0</v>
      </c>
      <c r="Q25" s="9"/>
      <c r="R25" s="9"/>
      <c r="S25" s="9"/>
      <c r="T25" s="9" t="s">
        <v>1</v>
      </c>
      <c r="U25" s="17">
        <f>U26/1</f>
        <v>0</v>
      </c>
      <c r="W25" s="9"/>
      <c r="X25" s="9"/>
      <c r="Y25" s="142"/>
      <c r="Z25" s="9" t="s">
        <v>1</v>
      </c>
      <c r="AA25" s="17">
        <f>AA26/1</f>
        <v>0</v>
      </c>
      <c r="AC25" s="9"/>
      <c r="AD25" s="9"/>
      <c r="AE25" s="142"/>
      <c r="AF25" s="9" t="s">
        <v>1</v>
      </c>
      <c r="AG25" s="17">
        <f>AG26/1</f>
        <v>0</v>
      </c>
      <c r="AI25" s="9"/>
      <c r="AJ25" s="9"/>
      <c r="AK25" s="142"/>
      <c r="AL25" s="9" t="s">
        <v>1</v>
      </c>
      <c r="AM25" s="17">
        <f>AM26/1</f>
        <v>0</v>
      </c>
      <c r="AN25" s="126"/>
      <c r="AO25" s="9"/>
      <c r="AP25" s="9"/>
      <c r="AQ25" s="142"/>
      <c r="AR25" s="9" t="s">
        <v>1</v>
      </c>
      <c r="AS25" s="17">
        <f>AS26/1</f>
        <v>0</v>
      </c>
    </row>
    <row r="26" spans="1:45" ht="49.5" customHeight="1">
      <c r="A26" s="83" t="s">
        <v>162</v>
      </c>
      <c r="B26" s="141">
        <v>0</v>
      </c>
      <c r="C26" s="141">
        <v>0</v>
      </c>
      <c r="D26" s="9">
        <v>0</v>
      </c>
      <c r="E26" s="9">
        <v>0</v>
      </c>
      <c r="F26" s="142">
        <v>100</v>
      </c>
      <c r="G26" s="9"/>
      <c r="H26" s="9">
        <v>0</v>
      </c>
      <c r="I26" s="73"/>
      <c r="K26" s="9">
        <v>0</v>
      </c>
      <c r="L26" s="9">
        <v>0</v>
      </c>
      <c r="M26" s="142">
        <v>100</v>
      </c>
      <c r="N26" s="9"/>
      <c r="O26" s="9">
        <v>0</v>
      </c>
      <c r="Q26" s="9">
        <v>0</v>
      </c>
      <c r="R26" s="9">
        <v>0</v>
      </c>
      <c r="S26" s="142">
        <v>100</v>
      </c>
      <c r="T26" s="9"/>
      <c r="U26" s="9">
        <v>0</v>
      </c>
      <c r="W26" s="9">
        <v>0</v>
      </c>
      <c r="X26" s="9">
        <v>0</v>
      </c>
      <c r="Y26" s="142">
        <v>100</v>
      </c>
      <c r="Z26" s="9"/>
      <c r="AA26" s="9">
        <v>0</v>
      </c>
      <c r="AC26" s="9">
        <v>0</v>
      </c>
      <c r="AD26" s="9">
        <v>0</v>
      </c>
      <c r="AE26" s="142">
        <v>100</v>
      </c>
      <c r="AF26" s="9"/>
      <c r="AG26" s="9">
        <v>0</v>
      </c>
      <c r="AI26" s="9">
        <v>0</v>
      </c>
      <c r="AJ26" s="9">
        <v>0</v>
      </c>
      <c r="AK26" s="142">
        <v>100</v>
      </c>
      <c r="AL26" s="9"/>
      <c r="AM26" s="9">
        <v>0</v>
      </c>
      <c r="AN26" s="126"/>
      <c r="AO26" s="9">
        <v>0</v>
      </c>
      <c r="AP26" s="9">
        <v>0</v>
      </c>
      <c r="AQ26" s="142">
        <v>100</v>
      </c>
      <c r="AR26" s="9"/>
      <c r="AS26" s="9">
        <v>0</v>
      </c>
    </row>
    <row r="27" spans="1:45" ht="33.75" customHeight="1">
      <c r="A27" s="20" t="s">
        <v>163</v>
      </c>
      <c r="B27" s="138" t="s">
        <v>8</v>
      </c>
      <c r="C27" s="138" t="s">
        <v>8</v>
      </c>
      <c r="D27" s="9" t="s">
        <v>8</v>
      </c>
      <c r="E27" s="9" t="s">
        <v>8</v>
      </c>
      <c r="F27" s="9" t="s">
        <v>8</v>
      </c>
      <c r="G27" s="9" t="s">
        <v>8</v>
      </c>
      <c r="H27" s="57">
        <f>(H12+H19+H21+H25)/4</f>
        <v>2.625</v>
      </c>
      <c r="I27" s="18" t="s">
        <v>59</v>
      </c>
      <c r="K27" s="9" t="s">
        <v>8</v>
      </c>
      <c r="L27" s="9" t="s">
        <v>8</v>
      </c>
      <c r="M27" s="9" t="s">
        <v>8</v>
      </c>
      <c r="N27" s="9" t="s">
        <v>8</v>
      </c>
      <c r="O27" s="57">
        <f>(O12+O19+O21+O25)/4</f>
        <v>2.5875</v>
      </c>
      <c r="Q27" s="9" t="s">
        <v>8</v>
      </c>
      <c r="R27" s="9" t="s">
        <v>8</v>
      </c>
      <c r="S27" s="9" t="s">
        <v>8</v>
      </c>
      <c r="T27" s="9" t="s">
        <v>8</v>
      </c>
      <c r="U27" s="57">
        <f>(U12+U19+U21+U25)/4</f>
        <v>2.5505625000000003</v>
      </c>
      <c r="W27" s="9" t="s">
        <v>8</v>
      </c>
      <c r="X27" s="9" t="s">
        <v>8</v>
      </c>
      <c r="Y27" s="9" t="s">
        <v>8</v>
      </c>
      <c r="Z27" s="9" t="s">
        <v>8</v>
      </c>
      <c r="AA27" s="57">
        <f>(AA12+AA19+AA21+AA25)/4</f>
        <v>2.5141790625000002</v>
      </c>
      <c r="AC27" s="9" t="s">
        <v>8</v>
      </c>
      <c r="AD27" s="9" t="s">
        <v>8</v>
      </c>
      <c r="AE27" s="9" t="s">
        <v>8</v>
      </c>
      <c r="AF27" s="9" t="s">
        <v>8</v>
      </c>
      <c r="AG27" s="57">
        <f>(AG12+AG19+AG21+AG25)/4</f>
        <v>2.4783413765625</v>
      </c>
      <c r="AI27" s="9" t="s">
        <v>8</v>
      </c>
      <c r="AJ27" s="9" t="s">
        <v>8</v>
      </c>
      <c r="AK27" s="9" t="s">
        <v>8</v>
      </c>
      <c r="AL27" s="9" t="s">
        <v>8</v>
      </c>
      <c r="AM27" s="57">
        <f>(AM12+AM19+AM21+AM25)/4</f>
        <v>2.4430412559140624</v>
      </c>
      <c r="AN27" s="126"/>
      <c r="AO27" s="9" t="s">
        <v>8</v>
      </c>
      <c r="AP27" s="9" t="s">
        <v>8</v>
      </c>
      <c r="AQ27" s="9" t="s">
        <v>8</v>
      </c>
      <c r="AR27" s="9" t="s">
        <v>8</v>
      </c>
      <c r="AS27" s="57">
        <f>(AS12+AS19+AS21+AS25)/4</f>
        <v>2.4082706370753515</v>
      </c>
    </row>
    <row r="28" spans="1:33" ht="33.75" customHeight="1">
      <c r="A28" s="102"/>
      <c r="B28" s="102"/>
      <c r="C28" s="102"/>
      <c r="D28" s="41"/>
      <c r="E28" s="41"/>
      <c r="F28" s="41"/>
      <c r="G28" s="41"/>
      <c r="H28" s="103"/>
      <c r="I28" s="104"/>
      <c r="K28" s="41"/>
      <c r="L28" s="41"/>
      <c r="M28" s="41"/>
      <c r="N28" s="41"/>
      <c r="O28" s="103"/>
      <c r="Q28" s="41"/>
      <c r="R28" s="41"/>
      <c r="S28" s="41"/>
      <c r="T28" s="41"/>
      <c r="U28" s="103"/>
      <c r="W28" s="41"/>
      <c r="X28" s="41"/>
      <c r="Y28" s="41"/>
      <c r="Z28" s="41"/>
      <c r="AA28" s="103"/>
      <c r="AC28" s="41"/>
      <c r="AD28" s="41"/>
      <c r="AE28" s="41"/>
      <c r="AF28" s="41"/>
      <c r="AG28" s="103"/>
    </row>
  </sheetData>
  <sheetProtection/>
  <mergeCells count="31">
    <mergeCell ref="A9:A10"/>
    <mergeCell ref="F9:F10"/>
    <mergeCell ref="G9:G10"/>
    <mergeCell ref="H9:H10"/>
    <mergeCell ref="I14:I17"/>
    <mergeCell ref="I9:I10"/>
    <mergeCell ref="B9:E9"/>
    <mergeCell ref="Q9:R9"/>
    <mergeCell ref="N9:N10"/>
    <mergeCell ref="O9:O10"/>
    <mergeCell ref="S9:S10"/>
    <mergeCell ref="T9:T10"/>
    <mergeCell ref="U9:U10"/>
    <mergeCell ref="K9:L9"/>
    <mergeCell ref="M9:M10"/>
    <mergeCell ref="AG9:AG10"/>
    <mergeCell ref="W9:X9"/>
    <mergeCell ref="Y9:Y10"/>
    <mergeCell ref="Z9:Z10"/>
    <mergeCell ref="AA9:AA10"/>
    <mergeCell ref="AC9:AD9"/>
    <mergeCell ref="AE9:AE10"/>
    <mergeCell ref="AF9:AF10"/>
    <mergeCell ref="AR9:AR10"/>
    <mergeCell ref="AS9:AS10"/>
    <mergeCell ref="AI9:AJ9"/>
    <mergeCell ref="AK9:AK10"/>
    <mergeCell ref="AL9:AL10"/>
    <mergeCell ref="AM9:AM10"/>
    <mergeCell ref="AO9:AP9"/>
    <mergeCell ref="AQ9:AQ10"/>
  </mergeCells>
  <printOptions/>
  <pageMargins left="0.1968503937007874" right="0" top="0" bottom="0" header="0.5118110236220472" footer="0.5118110236220472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view="pageBreakPreview" zoomScaleSheetLayoutView="100" zoomScalePageLayoutView="0" workbookViewId="0" topLeftCell="A16">
      <selection activeCell="A49" sqref="A49"/>
    </sheetView>
  </sheetViews>
  <sheetFormatPr defaultColWidth="9.140625" defaultRowHeight="12.75"/>
  <cols>
    <col min="1" max="1" width="47.7109375" style="3" customWidth="1"/>
    <col min="2" max="2" width="6.7109375" style="3" customWidth="1"/>
    <col min="3" max="3" width="7.140625" style="3" customWidth="1"/>
    <col min="4" max="4" width="7.7109375" style="3" customWidth="1"/>
    <col min="5" max="5" width="8.28125" style="3" customWidth="1"/>
    <col min="6" max="6" width="8.140625" style="3" customWidth="1"/>
    <col min="7" max="7" width="8.57421875" style="3" customWidth="1"/>
    <col min="8" max="8" width="7.8515625" style="3" customWidth="1"/>
    <col min="9" max="9" width="12.8515625" style="3" customWidth="1"/>
    <col min="10" max="10" width="1.8515625" style="128" customWidth="1"/>
    <col min="11" max="15" width="9.140625" style="3" customWidth="1"/>
    <col min="16" max="16" width="1.8515625" style="128" customWidth="1"/>
    <col min="17" max="21" width="9.140625" style="3" customWidth="1"/>
    <col min="22" max="22" width="2.421875" style="3" customWidth="1"/>
    <col min="23" max="27" width="9.140625" style="3" customWidth="1"/>
    <col min="28" max="28" width="1.8515625" style="128" customWidth="1"/>
    <col min="29" max="33" width="9.140625" style="3" customWidth="1"/>
    <col min="34" max="34" width="2.7109375" style="3" customWidth="1"/>
    <col min="35" max="39" width="9.140625" style="3" customWidth="1"/>
    <col min="40" max="40" width="1.8515625" style="128" customWidth="1"/>
    <col min="41" max="16384" width="9.140625" style="3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3.5" customHeight="1">
      <c r="A3" s="5"/>
      <c r="B3" s="5"/>
      <c r="C3" s="5"/>
      <c r="D3" s="5"/>
      <c r="E3" s="5"/>
      <c r="F3" s="5"/>
      <c r="G3" s="5"/>
      <c r="H3" s="5"/>
    </row>
    <row r="4" spans="1:8" ht="12.75">
      <c r="A4" s="6"/>
      <c r="B4" s="6"/>
      <c r="C4" s="6"/>
      <c r="D4" s="6"/>
      <c r="E4" s="5"/>
      <c r="F4" s="6"/>
      <c r="G4" s="6"/>
      <c r="H4" s="6"/>
    </row>
    <row r="5" spans="1:8" ht="8.25" customHeight="1">
      <c r="A5" s="6"/>
      <c r="B5" s="6"/>
      <c r="C5" s="6"/>
      <c r="D5" s="6"/>
      <c r="E5" s="5"/>
      <c r="F5" s="6"/>
      <c r="G5" s="6"/>
      <c r="H5" s="6"/>
    </row>
    <row r="6" spans="1:8" ht="15.75">
      <c r="A6" s="101" t="s">
        <v>32</v>
      </c>
      <c r="B6" s="101"/>
      <c r="C6" s="101"/>
      <c r="D6" s="7"/>
      <c r="E6" s="7"/>
      <c r="F6" s="7"/>
      <c r="G6" s="7"/>
      <c r="H6" s="7"/>
    </row>
    <row r="7" spans="1:9" ht="15.75">
      <c r="A7" s="98" t="s">
        <v>150</v>
      </c>
      <c r="B7" s="98"/>
      <c r="C7" s="98"/>
      <c r="D7" s="16"/>
      <c r="E7" s="16"/>
      <c r="F7" s="16"/>
      <c r="G7" s="16"/>
      <c r="H7" s="16"/>
      <c r="I7" s="10"/>
    </row>
    <row r="8" spans="1:8" ht="9" customHeight="1">
      <c r="A8" s="6"/>
      <c r="B8" s="6"/>
      <c r="C8" s="6"/>
      <c r="D8" s="6"/>
      <c r="E8" s="6"/>
      <c r="F8" s="6"/>
      <c r="G8" s="11"/>
      <c r="H8" s="6"/>
    </row>
    <row r="9" spans="1:45" ht="15" customHeight="1">
      <c r="A9" s="197" t="s">
        <v>3</v>
      </c>
      <c r="B9" s="198" t="s">
        <v>4</v>
      </c>
      <c r="C9" s="179"/>
      <c r="D9" s="179"/>
      <c r="E9" s="180"/>
      <c r="F9" s="197" t="s">
        <v>5</v>
      </c>
      <c r="G9" s="197" t="s">
        <v>22</v>
      </c>
      <c r="H9" s="197" t="s">
        <v>6</v>
      </c>
      <c r="I9" s="197" t="s">
        <v>21</v>
      </c>
      <c r="K9" s="197" t="s">
        <v>4</v>
      </c>
      <c r="L9" s="197"/>
      <c r="M9" s="197" t="s">
        <v>5</v>
      </c>
      <c r="N9" s="197" t="s">
        <v>22</v>
      </c>
      <c r="O9" s="197" t="s">
        <v>6</v>
      </c>
      <c r="Q9" s="197" t="s">
        <v>4</v>
      </c>
      <c r="R9" s="197"/>
      <c r="S9" s="197" t="s">
        <v>5</v>
      </c>
      <c r="T9" s="197" t="s">
        <v>22</v>
      </c>
      <c r="U9" s="197" t="s">
        <v>6</v>
      </c>
      <c r="V9" s="130"/>
      <c r="W9" s="197" t="s">
        <v>4</v>
      </c>
      <c r="X9" s="197"/>
      <c r="Y9" s="197" t="s">
        <v>5</v>
      </c>
      <c r="Z9" s="197" t="s">
        <v>22</v>
      </c>
      <c r="AA9" s="197" t="s">
        <v>6</v>
      </c>
      <c r="AC9" s="197" t="s">
        <v>4</v>
      </c>
      <c r="AD9" s="197"/>
      <c r="AE9" s="197" t="s">
        <v>5</v>
      </c>
      <c r="AF9" s="197" t="s">
        <v>22</v>
      </c>
      <c r="AG9" s="197" t="s">
        <v>6</v>
      </c>
      <c r="AH9" s="130"/>
      <c r="AI9" s="197" t="s">
        <v>4</v>
      </c>
      <c r="AJ9" s="197"/>
      <c r="AK9" s="197" t="s">
        <v>5</v>
      </c>
      <c r="AL9" s="197" t="s">
        <v>22</v>
      </c>
      <c r="AM9" s="197" t="s">
        <v>6</v>
      </c>
      <c r="AO9" s="197" t="s">
        <v>4</v>
      </c>
      <c r="AP9" s="197"/>
      <c r="AQ9" s="197" t="s">
        <v>5</v>
      </c>
      <c r="AR9" s="197" t="s">
        <v>22</v>
      </c>
      <c r="AS9" s="197" t="s">
        <v>6</v>
      </c>
    </row>
    <row r="10" spans="1:45" ht="78.75" customHeight="1">
      <c r="A10" s="197"/>
      <c r="B10" s="2" t="s">
        <v>164</v>
      </c>
      <c r="C10" s="2" t="s">
        <v>165</v>
      </c>
      <c r="D10" s="2" t="s">
        <v>145</v>
      </c>
      <c r="E10" s="2" t="s">
        <v>166</v>
      </c>
      <c r="F10" s="197"/>
      <c r="G10" s="197"/>
      <c r="H10" s="197"/>
      <c r="I10" s="197"/>
      <c r="K10" s="2" t="s">
        <v>23</v>
      </c>
      <c r="L10" s="2" t="s">
        <v>140</v>
      </c>
      <c r="M10" s="197"/>
      <c r="N10" s="197"/>
      <c r="O10" s="197"/>
      <c r="Q10" s="2" t="s">
        <v>23</v>
      </c>
      <c r="R10" s="2" t="s">
        <v>144</v>
      </c>
      <c r="S10" s="197"/>
      <c r="T10" s="197"/>
      <c r="U10" s="197"/>
      <c r="V10" s="130"/>
      <c r="W10" s="2" t="s">
        <v>23</v>
      </c>
      <c r="X10" s="2" t="s">
        <v>146</v>
      </c>
      <c r="Y10" s="197"/>
      <c r="Z10" s="197"/>
      <c r="AA10" s="197"/>
      <c r="AC10" s="2" t="s">
        <v>23</v>
      </c>
      <c r="AD10" s="2" t="s">
        <v>147</v>
      </c>
      <c r="AE10" s="197"/>
      <c r="AF10" s="197"/>
      <c r="AG10" s="197"/>
      <c r="AH10" s="130"/>
      <c r="AI10" s="2" t="s">
        <v>23</v>
      </c>
      <c r="AJ10" s="2" t="s">
        <v>148</v>
      </c>
      <c r="AK10" s="197"/>
      <c r="AL10" s="197"/>
      <c r="AM10" s="197"/>
      <c r="AO10" s="2" t="s">
        <v>23</v>
      </c>
      <c r="AP10" s="2" t="s">
        <v>149</v>
      </c>
      <c r="AQ10" s="197"/>
      <c r="AR10" s="197"/>
      <c r="AS10" s="197"/>
    </row>
    <row r="11" spans="1:45" ht="12.75">
      <c r="A11" s="4">
        <v>1</v>
      </c>
      <c r="B11" s="4"/>
      <c r="C11" s="4"/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126"/>
      <c r="K11" s="4">
        <v>2</v>
      </c>
      <c r="L11" s="4">
        <v>3</v>
      </c>
      <c r="M11" s="4">
        <v>4</v>
      </c>
      <c r="N11" s="4">
        <v>5</v>
      </c>
      <c r="O11" s="4">
        <v>6</v>
      </c>
      <c r="P11" s="126"/>
      <c r="Q11" s="4">
        <v>2</v>
      </c>
      <c r="R11" s="4">
        <v>3</v>
      </c>
      <c r="S11" s="4">
        <v>4</v>
      </c>
      <c r="T11" s="4">
        <v>5</v>
      </c>
      <c r="U11" s="4">
        <v>6</v>
      </c>
      <c r="V11" s="131"/>
      <c r="W11" s="4">
        <v>2</v>
      </c>
      <c r="X11" s="4">
        <v>3</v>
      </c>
      <c r="Y11" s="4">
        <v>4</v>
      </c>
      <c r="Z11" s="4">
        <v>5</v>
      </c>
      <c r="AA11" s="4">
        <v>6</v>
      </c>
      <c r="AB11" s="126"/>
      <c r="AC11" s="4">
        <v>2</v>
      </c>
      <c r="AD11" s="4">
        <v>3</v>
      </c>
      <c r="AE11" s="4">
        <v>4</v>
      </c>
      <c r="AF11" s="4">
        <v>5</v>
      </c>
      <c r="AG11" s="4">
        <v>6</v>
      </c>
      <c r="AH11" s="131"/>
      <c r="AI11" s="4">
        <v>2</v>
      </c>
      <c r="AJ11" s="4">
        <v>3</v>
      </c>
      <c r="AK11" s="4">
        <v>4</v>
      </c>
      <c r="AL11" s="4">
        <v>5</v>
      </c>
      <c r="AM11" s="4">
        <v>6</v>
      </c>
      <c r="AN11" s="126"/>
      <c r="AO11" s="4">
        <v>2</v>
      </c>
      <c r="AP11" s="4">
        <v>3</v>
      </c>
      <c r="AQ11" s="4">
        <v>4</v>
      </c>
      <c r="AR11" s="4">
        <v>5</v>
      </c>
      <c r="AS11" s="4">
        <v>6</v>
      </c>
    </row>
    <row r="12" spans="1:45" ht="48.75" customHeight="1">
      <c r="A12" s="12" t="s">
        <v>33</v>
      </c>
      <c r="B12" s="74">
        <v>1</v>
      </c>
      <c r="C12" s="74">
        <v>1</v>
      </c>
      <c r="D12" s="74">
        <v>1</v>
      </c>
      <c r="E12" s="74">
        <v>1</v>
      </c>
      <c r="F12" s="78">
        <f>D12/E12*100</f>
        <v>100</v>
      </c>
      <c r="G12" s="74" t="s">
        <v>0</v>
      </c>
      <c r="H12" s="74">
        <v>1</v>
      </c>
      <c r="I12" s="146"/>
      <c r="J12" s="147"/>
      <c r="K12" s="74">
        <v>1</v>
      </c>
      <c r="L12" s="74">
        <v>1</v>
      </c>
      <c r="M12" s="86">
        <f>K12/L12*100</f>
        <v>100</v>
      </c>
      <c r="N12" s="90" t="s">
        <v>0</v>
      </c>
      <c r="O12" s="74">
        <v>1</v>
      </c>
      <c r="P12" s="147"/>
      <c r="Q12" s="74">
        <v>1</v>
      </c>
      <c r="R12" s="74">
        <v>1</v>
      </c>
      <c r="S12" s="86">
        <f>Q12/R12*100</f>
        <v>100</v>
      </c>
      <c r="T12" s="90" t="s">
        <v>0</v>
      </c>
      <c r="U12" s="74">
        <v>1</v>
      </c>
      <c r="V12" s="135"/>
      <c r="W12" s="74">
        <v>1</v>
      </c>
      <c r="X12" s="74">
        <v>1</v>
      </c>
      <c r="Y12" s="86">
        <f>W12/X12*100</f>
        <v>100</v>
      </c>
      <c r="Z12" s="90" t="s">
        <v>0</v>
      </c>
      <c r="AA12" s="74">
        <v>1</v>
      </c>
      <c r="AB12" s="147"/>
      <c r="AC12" s="74">
        <v>1</v>
      </c>
      <c r="AD12" s="74">
        <v>1</v>
      </c>
      <c r="AE12" s="86">
        <f>AC12/AD12*100</f>
        <v>100</v>
      </c>
      <c r="AF12" s="90" t="s">
        <v>0</v>
      </c>
      <c r="AG12" s="74">
        <v>1</v>
      </c>
      <c r="AH12" s="135"/>
      <c r="AI12" s="74">
        <v>1</v>
      </c>
      <c r="AJ12" s="74">
        <v>1</v>
      </c>
      <c r="AK12" s="86">
        <f>AI12/AJ12*100</f>
        <v>100</v>
      </c>
      <c r="AL12" s="90" t="s">
        <v>0</v>
      </c>
      <c r="AM12" s="74">
        <v>1</v>
      </c>
      <c r="AN12" s="147"/>
      <c r="AO12" s="74">
        <v>1</v>
      </c>
      <c r="AP12" s="74">
        <v>1</v>
      </c>
      <c r="AQ12" s="86">
        <f>AO12/AP12*100</f>
        <v>100</v>
      </c>
      <c r="AR12" s="90" t="s">
        <v>0</v>
      </c>
      <c r="AS12" s="74">
        <v>1</v>
      </c>
    </row>
    <row r="13" spans="1:45" ht="54" customHeight="1">
      <c r="A13" s="12" t="s">
        <v>34</v>
      </c>
      <c r="B13" s="74" t="s">
        <v>8</v>
      </c>
      <c r="C13" s="74" t="s">
        <v>8</v>
      </c>
      <c r="D13" s="74" t="s">
        <v>8</v>
      </c>
      <c r="E13" s="74" t="s">
        <v>8</v>
      </c>
      <c r="F13" s="74" t="s">
        <v>8</v>
      </c>
      <c r="G13" s="74" t="s">
        <v>8</v>
      </c>
      <c r="H13" s="78">
        <f>(H15+H16+H17+H18+H19+H20)/6</f>
        <v>0.6666666666666666</v>
      </c>
      <c r="I13" s="148" t="s">
        <v>60</v>
      </c>
      <c r="J13" s="147"/>
      <c r="K13" s="74" t="s">
        <v>8</v>
      </c>
      <c r="L13" s="90" t="s">
        <v>8</v>
      </c>
      <c r="M13" s="90" t="s">
        <v>8</v>
      </c>
      <c r="N13" s="90" t="s">
        <v>8</v>
      </c>
      <c r="O13" s="86">
        <f>(O15+O16+O17+O18+O19+O20)/6</f>
        <v>0.6566666666666666</v>
      </c>
      <c r="P13" s="147"/>
      <c r="Q13" s="90" t="s">
        <v>8</v>
      </c>
      <c r="R13" s="90" t="s">
        <v>8</v>
      </c>
      <c r="S13" s="90" t="s">
        <v>8</v>
      </c>
      <c r="T13" s="90" t="s">
        <v>8</v>
      </c>
      <c r="U13" s="86">
        <f>(U15+U16+U17+U18+U19+U20)/6</f>
        <v>0.6468166666666667</v>
      </c>
      <c r="V13" s="145"/>
      <c r="W13" s="90" t="s">
        <v>8</v>
      </c>
      <c r="X13" s="90" t="s">
        <v>8</v>
      </c>
      <c r="Y13" s="90" t="s">
        <v>8</v>
      </c>
      <c r="Z13" s="90" t="s">
        <v>8</v>
      </c>
      <c r="AA13" s="86">
        <f>(AA15+AA16+AA17+AA18+AA19+AA20)/6</f>
        <v>0.6371144166666667</v>
      </c>
      <c r="AB13" s="147"/>
      <c r="AC13" s="90" t="s">
        <v>8</v>
      </c>
      <c r="AD13" s="90" t="s">
        <v>8</v>
      </c>
      <c r="AE13" s="90" t="s">
        <v>8</v>
      </c>
      <c r="AF13" s="90" t="s">
        <v>8</v>
      </c>
      <c r="AG13" s="86">
        <f>(AG15+AG16+AG17+AG18+AG19+AG20)/6</f>
        <v>0.6275577004166667</v>
      </c>
      <c r="AH13" s="145"/>
      <c r="AI13" s="90" t="s">
        <v>8</v>
      </c>
      <c r="AJ13" s="90" t="s">
        <v>8</v>
      </c>
      <c r="AK13" s="90" t="s">
        <v>8</v>
      </c>
      <c r="AL13" s="90" t="s">
        <v>8</v>
      </c>
      <c r="AM13" s="86">
        <f>(AM15+AM16+AM17+AM18+AM19+AM20)/6</f>
        <v>0.6181443349104166</v>
      </c>
      <c r="AN13" s="147"/>
      <c r="AO13" s="90" t="s">
        <v>8</v>
      </c>
      <c r="AP13" s="90" t="s">
        <v>8</v>
      </c>
      <c r="AQ13" s="90" t="s">
        <v>8</v>
      </c>
      <c r="AR13" s="90" t="s">
        <v>8</v>
      </c>
      <c r="AS13" s="86">
        <f>(AS15+AS16+AS17+AS18+AS19+AS20)/6</f>
        <v>0.6088721698867604</v>
      </c>
    </row>
    <row r="14" spans="1:45" ht="12.75">
      <c r="A14" s="12" t="s">
        <v>15</v>
      </c>
      <c r="B14" s="149"/>
      <c r="C14" s="149"/>
      <c r="D14" s="74"/>
      <c r="E14" s="74"/>
      <c r="F14" s="74"/>
      <c r="G14" s="74"/>
      <c r="H14" s="74"/>
      <c r="I14" s="146"/>
      <c r="J14" s="147"/>
      <c r="K14" s="74"/>
      <c r="L14" s="90"/>
      <c r="M14" s="90"/>
      <c r="N14" s="90"/>
      <c r="O14" s="90"/>
      <c r="P14" s="147"/>
      <c r="Q14" s="90"/>
      <c r="R14" s="90"/>
      <c r="S14" s="90"/>
      <c r="T14" s="90"/>
      <c r="U14" s="90"/>
      <c r="V14" s="134"/>
      <c r="W14" s="90"/>
      <c r="X14" s="90"/>
      <c r="Y14" s="90"/>
      <c r="Z14" s="90"/>
      <c r="AA14" s="90"/>
      <c r="AB14" s="147"/>
      <c r="AC14" s="90"/>
      <c r="AD14" s="90"/>
      <c r="AE14" s="90"/>
      <c r="AF14" s="90"/>
      <c r="AG14" s="90"/>
      <c r="AH14" s="134"/>
      <c r="AI14" s="90"/>
      <c r="AJ14" s="90"/>
      <c r="AK14" s="90"/>
      <c r="AL14" s="90"/>
      <c r="AM14" s="90"/>
      <c r="AN14" s="147"/>
      <c r="AO14" s="90"/>
      <c r="AP14" s="90"/>
      <c r="AQ14" s="90"/>
      <c r="AR14" s="90"/>
      <c r="AS14" s="90"/>
    </row>
    <row r="15" spans="1:45" ht="52.5" customHeight="1">
      <c r="A15" s="12" t="s">
        <v>44</v>
      </c>
      <c r="B15" s="74">
        <v>0</v>
      </c>
      <c r="C15" s="74">
        <v>0</v>
      </c>
      <c r="D15" s="74">
        <v>0</v>
      </c>
      <c r="E15" s="74">
        <v>0</v>
      </c>
      <c r="F15" s="78">
        <v>100</v>
      </c>
      <c r="G15" s="74" t="s">
        <v>1</v>
      </c>
      <c r="H15" s="74">
        <v>0</v>
      </c>
      <c r="I15" s="146"/>
      <c r="J15" s="147"/>
      <c r="K15" s="74">
        <v>0</v>
      </c>
      <c r="L15" s="86">
        <f>E15*(1-0.015)</f>
        <v>0</v>
      </c>
      <c r="M15" s="86">
        <v>0</v>
      </c>
      <c r="N15" s="90" t="s">
        <v>1</v>
      </c>
      <c r="O15" s="74">
        <v>0</v>
      </c>
      <c r="P15" s="147"/>
      <c r="Q15" s="74">
        <v>0</v>
      </c>
      <c r="R15" s="86">
        <f>L15*(1-0.015)</f>
        <v>0</v>
      </c>
      <c r="S15" s="86">
        <v>0</v>
      </c>
      <c r="T15" s="90" t="s">
        <v>1</v>
      </c>
      <c r="U15" s="74">
        <v>0</v>
      </c>
      <c r="V15" s="135"/>
      <c r="W15" s="74">
        <v>0</v>
      </c>
      <c r="X15" s="86">
        <f>R15*(1-0.015)</f>
        <v>0</v>
      </c>
      <c r="Y15" s="86">
        <v>0</v>
      </c>
      <c r="Z15" s="90" t="s">
        <v>1</v>
      </c>
      <c r="AA15" s="74">
        <v>0</v>
      </c>
      <c r="AB15" s="147"/>
      <c r="AC15" s="74">
        <v>0</v>
      </c>
      <c r="AD15" s="86">
        <f>X15*(1-0.015)</f>
        <v>0</v>
      </c>
      <c r="AE15" s="86">
        <v>0</v>
      </c>
      <c r="AF15" s="90" t="s">
        <v>1</v>
      </c>
      <c r="AG15" s="74">
        <v>0</v>
      </c>
      <c r="AH15" s="135"/>
      <c r="AI15" s="74">
        <v>0</v>
      </c>
      <c r="AJ15" s="86">
        <f>AD15*(1-0.015)</f>
        <v>0</v>
      </c>
      <c r="AK15" s="86">
        <v>0</v>
      </c>
      <c r="AL15" s="90" t="s">
        <v>1</v>
      </c>
      <c r="AM15" s="74">
        <v>0</v>
      </c>
      <c r="AN15" s="147"/>
      <c r="AO15" s="74">
        <v>0</v>
      </c>
      <c r="AP15" s="86">
        <f>AJ15*(1-0.015)</f>
        <v>0</v>
      </c>
      <c r="AQ15" s="86">
        <v>0</v>
      </c>
      <c r="AR15" s="90" t="s">
        <v>1</v>
      </c>
      <c r="AS15" s="74">
        <v>0</v>
      </c>
    </row>
    <row r="16" spans="1:45" ht="60" customHeight="1">
      <c r="A16" s="12" t="s">
        <v>45</v>
      </c>
      <c r="B16" s="149">
        <v>0</v>
      </c>
      <c r="C16" s="149">
        <v>0</v>
      </c>
      <c r="D16" s="74">
        <v>0</v>
      </c>
      <c r="E16" s="74">
        <v>0</v>
      </c>
      <c r="F16" s="78">
        <v>100</v>
      </c>
      <c r="G16" s="74" t="s">
        <v>0</v>
      </c>
      <c r="H16" s="74">
        <v>0</v>
      </c>
      <c r="I16" s="146"/>
      <c r="J16" s="147"/>
      <c r="K16" s="74">
        <v>0</v>
      </c>
      <c r="L16" s="86">
        <f>E16*(1-0.015)</f>
        <v>0</v>
      </c>
      <c r="M16" s="86">
        <v>0</v>
      </c>
      <c r="N16" s="90" t="s">
        <v>0</v>
      </c>
      <c r="O16" s="74">
        <v>0</v>
      </c>
      <c r="P16" s="147"/>
      <c r="Q16" s="74">
        <v>0</v>
      </c>
      <c r="R16" s="86">
        <f>L16*(1-0.015)</f>
        <v>0</v>
      </c>
      <c r="S16" s="86">
        <v>0</v>
      </c>
      <c r="T16" s="90" t="s">
        <v>0</v>
      </c>
      <c r="U16" s="74">
        <v>0</v>
      </c>
      <c r="V16" s="135"/>
      <c r="W16" s="74">
        <v>0</v>
      </c>
      <c r="X16" s="86">
        <f>R16*(1-0.015)</f>
        <v>0</v>
      </c>
      <c r="Y16" s="86">
        <v>0</v>
      </c>
      <c r="Z16" s="90" t="s">
        <v>0</v>
      </c>
      <c r="AA16" s="74">
        <v>0</v>
      </c>
      <c r="AB16" s="147"/>
      <c r="AC16" s="74">
        <v>0</v>
      </c>
      <c r="AD16" s="86">
        <f>X16*(1-0.015)</f>
        <v>0</v>
      </c>
      <c r="AE16" s="86">
        <v>0</v>
      </c>
      <c r="AF16" s="90" t="s">
        <v>0</v>
      </c>
      <c r="AG16" s="74">
        <v>0</v>
      </c>
      <c r="AH16" s="135"/>
      <c r="AI16" s="74">
        <v>0</v>
      </c>
      <c r="AJ16" s="86">
        <f>AD16*(1-0.015)</f>
        <v>0</v>
      </c>
      <c r="AK16" s="86">
        <v>0</v>
      </c>
      <c r="AL16" s="90" t="s">
        <v>0</v>
      </c>
      <c r="AM16" s="74">
        <v>0</v>
      </c>
      <c r="AN16" s="147"/>
      <c r="AO16" s="74">
        <v>0</v>
      </c>
      <c r="AP16" s="86">
        <f>AJ16*(1-0.015)</f>
        <v>0</v>
      </c>
      <c r="AQ16" s="86">
        <v>0</v>
      </c>
      <c r="AR16" s="90" t="s">
        <v>0</v>
      </c>
      <c r="AS16" s="74">
        <v>0</v>
      </c>
    </row>
    <row r="17" spans="1:45" ht="76.5" customHeight="1">
      <c r="A17" s="12" t="s">
        <v>46</v>
      </c>
      <c r="B17" s="149">
        <v>0</v>
      </c>
      <c r="C17" s="149">
        <v>0</v>
      </c>
      <c r="D17" s="74">
        <v>0</v>
      </c>
      <c r="E17" s="74">
        <v>0</v>
      </c>
      <c r="F17" s="150"/>
      <c r="G17" s="74" t="s">
        <v>1</v>
      </c>
      <c r="H17" s="74">
        <v>0</v>
      </c>
      <c r="I17" s="146"/>
      <c r="J17" s="147"/>
      <c r="K17" s="74">
        <v>0</v>
      </c>
      <c r="L17" s="90"/>
      <c r="M17" s="151"/>
      <c r="N17" s="90" t="s">
        <v>1</v>
      </c>
      <c r="O17" s="74">
        <v>0</v>
      </c>
      <c r="P17" s="147"/>
      <c r="Q17" s="74">
        <v>0</v>
      </c>
      <c r="R17" s="90"/>
      <c r="S17" s="151"/>
      <c r="T17" s="90" t="s">
        <v>1</v>
      </c>
      <c r="U17" s="74">
        <v>0</v>
      </c>
      <c r="V17" s="135"/>
      <c r="W17" s="74">
        <v>0</v>
      </c>
      <c r="X17" s="90"/>
      <c r="Y17" s="151"/>
      <c r="Z17" s="90" t="s">
        <v>1</v>
      </c>
      <c r="AA17" s="74">
        <v>0</v>
      </c>
      <c r="AB17" s="147"/>
      <c r="AC17" s="74">
        <v>0</v>
      </c>
      <c r="AD17" s="90"/>
      <c r="AE17" s="151"/>
      <c r="AF17" s="90" t="s">
        <v>1</v>
      </c>
      <c r="AG17" s="74">
        <v>0</v>
      </c>
      <c r="AH17" s="135"/>
      <c r="AI17" s="74">
        <v>0</v>
      </c>
      <c r="AJ17" s="90"/>
      <c r="AK17" s="151"/>
      <c r="AL17" s="90" t="s">
        <v>1</v>
      </c>
      <c r="AM17" s="74">
        <v>0</v>
      </c>
      <c r="AN17" s="147"/>
      <c r="AO17" s="74">
        <v>0</v>
      </c>
      <c r="AP17" s="90"/>
      <c r="AQ17" s="151"/>
      <c r="AR17" s="90" t="s">
        <v>1</v>
      </c>
      <c r="AS17" s="74">
        <v>0</v>
      </c>
    </row>
    <row r="18" spans="1:45" ht="63.75" customHeight="1">
      <c r="A18" s="12" t="s">
        <v>47</v>
      </c>
      <c r="B18" s="149">
        <v>0</v>
      </c>
      <c r="C18" s="149">
        <v>0</v>
      </c>
      <c r="D18" s="74">
        <v>0</v>
      </c>
      <c r="E18" s="74">
        <v>0</v>
      </c>
      <c r="F18" s="78">
        <v>100</v>
      </c>
      <c r="G18" s="74" t="s">
        <v>1</v>
      </c>
      <c r="H18" s="74">
        <v>0</v>
      </c>
      <c r="I18" s="146"/>
      <c r="J18" s="147"/>
      <c r="K18" s="74">
        <v>0</v>
      </c>
      <c r="L18" s="86">
        <f>E18*(1-0.015)</f>
        <v>0</v>
      </c>
      <c r="M18" s="86">
        <v>0</v>
      </c>
      <c r="N18" s="90" t="s">
        <v>1</v>
      </c>
      <c r="O18" s="74">
        <v>0</v>
      </c>
      <c r="P18" s="147"/>
      <c r="Q18" s="74">
        <v>0</v>
      </c>
      <c r="R18" s="86">
        <f>L18*(1-0.015)</f>
        <v>0</v>
      </c>
      <c r="S18" s="86">
        <v>0</v>
      </c>
      <c r="T18" s="90" t="s">
        <v>1</v>
      </c>
      <c r="U18" s="74">
        <v>0</v>
      </c>
      <c r="V18" s="135"/>
      <c r="W18" s="74">
        <v>0</v>
      </c>
      <c r="X18" s="86">
        <f>R18*(1-0.015)</f>
        <v>0</v>
      </c>
      <c r="Y18" s="86">
        <v>0</v>
      </c>
      <c r="Z18" s="90" t="s">
        <v>1</v>
      </c>
      <c r="AA18" s="74">
        <v>0</v>
      </c>
      <c r="AB18" s="147"/>
      <c r="AC18" s="74">
        <v>0</v>
      </c>
      <c r="AD18" s="86">
        <f>X18*(1-0.015)</f>
        <v>0</v>
      </c>
      <c r="AE18" s="86">
        <v>0</v>
      </c>
      <c r="AF18" s="90" t="s">
        <v>1</v>
      </c>
      <c r="AG18" s="74">
        <v>0</v>
      </c>
      <c r="AH18" s="135"/>
      <c r="AI18" s="74">
        <v>0</v>
      </c>
      <c r="AJ18" s="86">
        <f>AD18*(1-0.015)</f>
        <v>0</v>
      </c>
      <c r="AK18" s="86">
        <v>0</v>
      </c>
      <c r="AL18" s="90" t="s">
        <v>1</v>
      </c>
      <c r="AM18" s="74">
        <v>0</v>
      </c>
      <c r="AN18" s="147"/>
      <c r="AO18" s="74">
        <v>0</v>
      </c>
      <c r="AP18" s="86">
        <f>AJ18*(1-0.015)</f>
        <v>0</v>
      </c>
      <c r="AQ18" s="86">
        <v>0</v>
      </c>
      <c r="AR18" s="90" t="s">
        <v>1</v>
      </c>
      <c r="AS18" s="74">
        <v>0</v>
      </c>
    </row>
    <row r="19" spans="1:45" ht="49.5" customHeight="1">
      <c r="A19" s="12" t="s">
        <v>48</v>
      </c>
      <c r="B19" s="149">
        <v>0</v>
      </c>
      <c r="C19" s="149">
        <v>0</v>
      </c>
      <c r="D19" s="74">
        <v>0</v>
      </c>
      <c r="E19" s="74">
        <v>0</v>
      </c>
      <c r="F19" s="78">
        <v>100</v>
      </c>
      <c r="G19" s="74" t="s">
        <v>0</v>
      </c>
      <c r="H19" s="74">
        <v>0</v>
      </c>
      <c r="I19" s="146"/>
      <c r="J19" s="147"/>
      <c r="K19" s="74">
        <v>0</v>
      </c>
      <c r="L19" s="86">
        <f>E19*(1-0.015)</f>
        <v>0</v>
      </c>
      <c r="M19" s="86">
        <v>0</v>
      </c>
      <c r="N19" s="90" t="s">
        <v>0</v>
      </c>
      <c r="O19" s="74">
        <v>0</v>
      </c>
      <c r="P19" s="147"/>
      <c r="Q19" s="74">
        <v>0</v>
      </c>
      <c r="R19" s="86">
        <f>L19*(1-0.015)</f>
        <v>0</v>
      </c>
      <c r="S19" s="86">
        <v>0</v>
      </c>
      <c r="T19" s="90" t="s">
        <v>0</v>
      </c>
      <c r="U19" s="74">
        <v>0</v>
      </c>
      <c r="V19" s="135"/>
      <c r="W19" s="74">
        <v>0</v>
      </c>
      <c r="X19" s="86">
        <f>R19*(1-0.015)</f>
        <v>0</v>
      </c>
      <c r="Y19" s="86">
        <v>0</v>
      </c>
      <c r="Z19" s="90" t="s">
        <v>0</v>
      </c>
      <c r="AA19" s="74">
        <v>0</v>
      </c>
      <c r="AB19" s="147"/>
      <c r="AC19" s="74">
        <v>0</v>
      </c>
      <c r="AD19" s="86">
        <f>X19*(1-0.015)</f>
        <v>0</v>
      </c>
      <c r="AE19" s="86">
        <v>0</v>
      </c>
      <c r="AF19" s="90" t="s">
        <v>0</v>
      </c>
      <c r="AG19" s="74">
        <v>0</v>
      </c>
      <c r="AH19" s="135"/>
      <c r="AI19" s="74">
        <v>0</v>
      </c>
      <c r="AJ19" s="86">
        <f>AD19*(1-0.015)</f>
        <v>0</v>
      </c>
      <c r="AK19" s="86">
        <v>0</v>
      </c>
      <c r="AL19" s="90" t="s">
        <v>0</v>
      </c>
      <c r="AM19" s="74">
        <v>0</v>
      </c>
      <c r="AN19" s="147"/>
      <c r="AO19" s="74">
        <v>0</v>
      </c>
      <c r="AP19" s="86">
        <f>AJ19*(1-0.015)</f>
        <v>0</v>
      </c>
      <c r="AQ19" s="86">
        <v>0</v>
      </c>
      <c r="AR19" s="90" t="s">
        <v>0</v>
      </c>
      <c r="AS19" s="74">
        <v>0</v>
      </c>
    </row>
    <row r="20" spans="1:45" ht="35.25" customHeight="1">
      <c r="A20" s="12" t="s">
        <v>49</v>
      </c>
      <c r="B20" s="149">
        <v>4</v>
      </c>
      <c r="C20" s="149">
        <v>4</v>
      </c>
      <c r="D20" s="74">
        <v>4</v>
      </c>
      <c r="E20" s="74">
        <v>4</v>
      </c>
      <c r="F20" s="78">
        <f>D20/E20*100</f>
        <v>100</v>
      </c>
      <c r="G20" s="74" t="s">
        <v>0</v>
      </c>
      <c r="H20" s="74">
        <v>4</v>
      </c>
      <c r="I20" s="146"/>
      <c r="J20" s="147"/>
      <c r="K20" s="74">
        <v>3.94</v>
      </c>
      <c r="L20" s="86">
        <f>E20*(1-0.015)</f>
        <v>3.94</v>
      </c>
      <c r="M20" s="86">
        <f>K20/L20*100</f>
        <v>100</v>
      </c>
      <c r="N20" s="90" t="s">
        <v>0</v>
      </c>
      <c r="O20" s="74">
        <v>3.94</v>
      </c>
      <c r="P20" s="147"/>
      <c r="Q20" s="74">
        <v>3.8809</v>
      </c>
      <c r="R20" s="86">
        <f>L20*(1-0.015)</f>
        <v>3.8809</v>
      </c>
      <c r="S20" s="86">
        <f>Q20/R20*100</f>
        <v>100</v>
      </c>
      <c r="T20" s="90" t="s">
        <v>0</v>
      </c>
      <c r="U20" s="74">
        <v>3.8809</v>
      </c>
      <c r="V20" s="135"/>
      <c r="W20" s="74">
        <v>3.8226865</v>
      </c>
      <c r="X20" s="86">
        <f>R20*(1-0.015)</f>
        <v>3.8226865</v>
      </c>
      <c r="Y20" s="86">
        <f>W20/X20*100</f>
        <v>100</v>
      </c>
      <c r="Z20" s="90" t="s">
        <v>0</v>
      </c>
      <c r="AA20" s="74">
        <v>3.8226865</v>
      </c>
      <c r="AB20" s="147"/>
      <c r="AC20" s="74">
        <v>3.7653462025</v>
      </c>
      <c r="AD20" s="86">
        <f>X20*(1-0.015)</f>
        <v>3.7653462025</v>
      </c>
      <c r="AE20" s="86">
        <f>AC20/AD20*100</f>
        <v>100</v>
      </c>
      <c r="AF20" s="90" t="s">
        <v>0</v>
      </c>
      <c r="AG20" s="74">
        <v>3.7653462025</v>
      </c>
      <c r="AH20" s="135"/>
      <c r="AI20" s="74">
        <v>3.7088660094625</v>
      </c>
      <c r="AJ20" s="86">
        <f>AD20*(1-0.015)</f>
        <v>3.7088660094625</v>
      </c>
      <c r="AK20" s="86">
        <f>AI20/AJ20*100</f>
        <v>100</v>
      </c>
      <c r="AL20" s="90" t="s">
        <v>0</v>
      </c>
      <c r="AM20" s="74">
        <v>3.7088660094625</v>
      </c>
      <c r="AN20" s="147"/>
      <c r="AO20" s="74">
        <v>3.6532330193205627</v>
      </c>
      <c r="AP20" s="86">
        <f>AJ20*(1-0.015)</f>
        <v>3.6532330193205627</v>
      </c>
      <c r="AQ20" s="86">
        <f>AO20/AP20*100</f>
        <v>100</v>
      </c>
      <c r="AR20" s="90" t="s">
        <v>0</v>
      </c>
      <c r="AS20" s="74">
        <v>3.6532330193205627</v>
      </c>
    </row>
    <row r="21" spans="1:45" ht="32.25" customHeight="1">
      <c r="A21" s="12" t="s">
        <v>35</v>
      </c>
      <c r="B21" s="149" t="s">
        <v>8</v>
      </c>
      <c r="C21" s="149" t="s">
        <v>8</v>
      </c>
      <c r="D21" s="74" t="s">
        <v>8</v>
      </c>
      <c r="E21" s="74" t="s">
        <v>8</v>
      </c>
      <c r="F21" s="74" t="s">
        <v>8</v>
      </c>
      <c r="G21" s="74" t="s">
        <v>8</v>
      </c>
      <c r="H21" s="78">
        <f>(H23+H24)/2</f>
        <v>15</v>
      </c>
      <c r="I21" s="148" t="s">
        <v>61</v>
      </c>
      <c r="J21" s="147"/>
      <c r="K21" s="74" t="s">
        <v>8</v>
      </c>
      <c r="L21" s="90" t="s">
        <v>8</v>
      </c>
      <c r="M21" s="90" t="s">
        <v>8</v>
      </c>
      <c r="N21" s="90" t="s">
        <v>8</v>
      </c>
      <c r="O21" s="86">
        <f>(O23+O24)/2</f>
        <v>14.775</v>
      </c>
      <c r="P21" s="147"/>
      <c r="Q21" s="90" t="s">
        <v>8</v>
      </c>
      <c r="R21" s="90" t="s">
        <v>8</v>
      </c>
      <c r="S21" s="90" t="s">
        <v>8</v>
      </c>
      <c r="T21" s="90" t="s">
        <v>8</v>
      </c>
      <c r="U21" s="86">
        <f>(U23+U24)/2</f>
        <v>14.553375</v>
      </c>
      <c r="V21" s="145"/>
      <c r="W21" s="90" t="s">
        <v>8</v>
      </c>
      <c r="X21" s="90" t="s">
        <v>8</v>
      </c>
      <c r="Y21" s="90" t="s">
        <v>8</v>
      </c>
      <c r="Z21" s="90" t="s">
        <v>8</v>
      </c>
      <c r="AA21" s="86">
        <f>(AA23+AA24)/2</f>
        <v>14.335074375000001</v>
      </c>
      <c r="AB21" s="147"/>
      <c r="AC21" s="90" t="s">
        <v>8</v>
      </c>
      <c r="AD21" s="90" t="s">
        <v>8</v>
      </c>
      <c r="AE21" s="90" t="s">
        <v>8</v>
      </c>
      <c r="AF21" s="90" t="s">
        <v>8</v>
      </c>
      <c r="AG21" s="86">
        <f>(AG23+AG24)/2</f>
        <v>14.120048259375</v>
      </c>
      <c r="AH21" s="145"/>
      <c r="AI21" s="90" t="s">
        <v>8</v>
      </c>
      <c r="AJ21" s="90" t="s">
        <v>8</v>
      </c>
      <c r="AK21" s="90" t="s">
        <v>8</v>
      </c>
      <c r="AL21" s="90" t="s">
        <v>8</v>
      </c>
      <c r="AM21" s="86">
        <f>(AM23+AM24)/2</f>
        <v>13.908247535484374</v>
      </c>
      <c r="AN21" s="147"/>
      <c r="AO21" s="90" t="s">
        <v>8</v>
      </c>
      <c r="AP21" s="90" t="s">
        <v>8</v>
      </c>
      <c r="AQ21" s="90" t="s">
        <v>8</v>
      </c>
      <c r="AR21" s="90" t="s">
        <v>8</v>
      </c>
      <c r="AS21" s="86">
        <f>(AS23+AS24)/2</f>
        <v>13.699623822452109</v>
      </c>
    </row>
    <row r="22" spans="1:45" ht="12.75">
      <c r="A22" s="12" t="s">
        <v>15</v>
      </c>
      <c r="B22" s="149"/>
      <c r="C22" s="149"/>
      <c r="D22" s="74"/>
      <c r="E22" s="74"/>
      <c r="F22" s="74"/>
      <c r="G22" s="74"/>
      <c r="H22" s="74"/>
      <c r="I22" s="146"/>
      <c r="J22" s="147"/>
      <c r="K22" s="74"/>
      <c r="L22" s="90"/>
      <c r="M22" s="90"/>
      <c r="N22" s="90"/>
      <c r="O22" s="90"/>
      <c r="P22" s="147"/>
      <c r="Q22" s="90"/>
      <c r="R22" s="90"/>
      <c r="S22" s="90"/>
      <c r="T22" s="90"/>
      <c r="U22" s="90"/>
      <c r="V22" s="134"/>
      <c r="W22" s="90"/>
      <c r="X22" s="90"/>
      <c r="Y22" s="90"/>
      <c r="Z22" s="90"/>
      <c r="AA22" s="90"/>
      <c r="AB22" s="147"/>
      <c r="AC22" s="90"/>
      <c r="AD22" s="90"/>
      <c r="AE22" s="90"/>
      <c r="AF22" s="90"/>
      <c r="AG22" s="90"/>
      <c r="AH22" s="134"/>
      <c r="AI22" s="90"/>
      <c r="AJ22" s="90"/>
      <c r="AK22" s="90"/>
      <c r="AL22" s="90"/>
      <c r="AM22" s="90"/>
      <c r="AN22" s="147"/>
      <c r="AO22" s="90"/>
      <c r="AP22" s="90"/>
      <c r="AQ22" s="90"/>
      <c r="AR22" s="90"/>
      <c r="AS22" s="90"/>
    </row>
    <row r="23" spans="1:45" ht="24">
      <c r="A23" s="12" t="s">
        <v>50</v>
      </c>
      <c r="B23" s="149">
        <v>30</v>
      </c>
      <c r="C23" s="149">
        <v>30</v>
      </c>
      <c r="D23" s="74">
        <v>30</v>
      </c>
      <c r="E23" s="74">
        <v>30</v>
      </c>
      <c r="F23" s="78">
        <f>D23/E23*100</f>
        <v>100</v>
      </c>
      <c r="G23" s="74" t="s">
        <v>1</v>
      </c>
      <c r="H23" s="74">
        <v>30</v>
      </c>
      <c r="I23" s="146"/>
      <c r="J23" s="147"/>
      <c r="K23" s="74">
        <v>29.55</v>
      </c>
      <c r="L23" s="86">
        <f>E23*(1-0.015)</f>
        <v>29.55</v>
      </c>
      <c r="M23" s="86">
        <f>K23/L23*100</f>
        <v>100</v>
      </c>
      <c r="N23" s="90" t="s">
        <v>1</v>
      </c>
      <c r="O23" s="90">
        <v>29.55</v>
      </c>
      <c r="P23" s="147"/>
      <c r="Q23" s="90">
        <v>29.10675</v>
      </c>
      <c r="R23" s="86">
        <f>L23*(1-0.015)</f>
        <v>29.10675</v>
      </c>
      <c r="S23" s="86">
        <f>Q23/R23*100</f>
        <v>100</v>
      </c>
      <c r="T23" s="90" t="s">
        <v>1</v>
      </c>
      <c r="U23" s="90">
        <v>29.10675</v>
      </c>
      <c r="V23" s="134"/>
      <c r="W23" s="90">
        <v>28.670148750000003</v>
      </c>
      <c r="X23" s="86">
        <f>R23*(1-0.015)</f>
        <v>28.670148750000003</v>
      </c>
      <c r="Y23" s="86">
        <f>W23/X23*100</f>
        <v>100</v>
      </c>
      <c r="Z23" s="90" t="s">
        <v>1</v>
      </c>
      <c r="AA23" s="90">
        <v>28.670148750000003</v>
      </c>
      <c r="AB23" s="147"/>
      <c r="AC23" s="90">
        <v>28.24009651875</v>
      </c>
      <c r="AD23" s="86">
        <f>X23*(1-0.015)</f>
        <v>28.24009651875</v>
      </c>
      <c r="AE23" s="86">
        <f>AC23/AD23*100</f>
        <v>100</v>
      </c>
      <c r="AF23" s="90" t="s">
        <v>1</v>
      </c>
      <c r="AG23" s="90">
        <v>28.24009651875</v>
      </c>
      <c r="AH23" s="134"/>
      <c r="AI23" s="90">
        <v>27.81649507096875</v>
      </c>
      <c r="AJ23" s="86">
        <f>AD23*(1-0.015)</f>
        <v>27.81649507096875</v>
      </c>
      <c r="AK23" s="86">
        <f>AI23/AJ23*100</f>
        <v>100</v>
      </c>
      <c r="AL23" s="90" t="s">
        <v>1</v>
      </c>
      <c r="AM23" s="90">
        <f>AG23*0.985</f>
        <v>27.81649507096875</v>
      </c>
      <c r="AN23" s="147"/>
      <c r="AO23" s="90">
        <v>27.399247644904218</v>
      </c>
      <c r="AP23" s="86">
        <f>AJ23*(1-0.015)</f>
        <v>27.399247644904218</v>
      </c>
      <c r="AQ23" s="86">
        <f>AO23/AP23*100</f>
        <v>100</v>
      </c>
      <c r="AR23" s="90" t="s">
        <v>1</v>
      </c>
      <c r="AS23" s="90">
        <f>AM23*0.985</f>
        <v>27.399247644904218</v>
      </c>
    </row>
    <row r="24" spans="1:45" ht="38.25" customHeight="1">
      <c r="A24" s="12" t="s">
        <v>51</v>
      </c>
      <c r="B24" s="149">
        <v>0</v>
      </c>
      <c r="C24" s="149">
        <v>0</v>
      </c>
      <c r="D24" s="74">
        <v>0</v>
      </c>
      <c r="E24" s="74">
        <v>0</v>
      </c>
      <c r="F24" s="74"/>
      <c r="G24" s="74" t="s">
        <v>0</v>
      </c>
      <c r="H24" s="74">
        <v>0</v>
      </c>
      <c r="I24" s="146"/>
      <c r="J24" s="147"/>
      <c r="K24" s="74">
        <v>0</v>
      </c>
      <c r="L24" s="90" t="s">
        <v>8</v>
      </c>
      <c r="M24" s="90"/>
      <c r="N24" s="90" t="s">
        <v>0</v>
      </c>
      <c r="O24" s="74">
        <v>0</v>
      </c>
      <c r="P24" s="147"/>
      <c r="Q24" s="74">
        <v>0</v>
      </c>
      <c r="R24" s="90" t="s">
        <v>8</v>
      </c>
      <c r="S24" s="90"/>
      <c r="T24" s="90" t="s">
        <v>0</v>
      </c>
      <c r="U24" s="74">
        <v>0</v>
      </c>
      <c r="V24" s="135"/>
      <c r="W24" s="74">
        <v>0</v>
      </c>
      <c r="X24" s="90" t="s">
        <v>8</v>
      </c>
      <c r="Y24" s="90"/>
      <c r="Z24" s="90" t="s">
        <v>0</v>
      </c>
      <c r="AA24" s="74">
        <v>0</v>
      </c>
      <c r="AB24" s="147"/>
      <c r="AC24" s="74">
        <v>0</v>
      </c>
      <c r="AD24" s="90" t="s">
        <v>8</v>
      </c>
      <c r="AE24" s="90"/>
      <c r="AF24" s="90" t="s">
        <v>0</v>
      </c>
      <c r="AG24" s="74">
        <v>0</v>
      </c>
      <c r="AH24" s="135"/>
      <c r="AI24" s="74">
        <v>0</v>
      </c>
      <c r="AJ24" s="90" t="s">
        <v>8</v>
      </c>
      <c r="AK24" s="90"/>
      <c r="AL24" s="90" t="s">
        <v>0</v>
      </c>
      <c r="AM24" s="74">
        <v>0</v>
      </c>
      <c r="AN24" s="147"/>
      <c r="AO24" s="74">
        <v>0</v>
      </c>
      <c r="AP24" s="90" t="s">
        <v>8</v>
      </c>
      <c r="AQ24" s="90"/>
      <c r="AR24" s="90" t="s">
        <v>0</v>
      </c>
      <c r="AS24" s="74">
        <v>0</v>
      </c>
    </row>
    <row r="25" spans="1:45" ht="12.75">
      <c r="A25" s="12" t="s">
        <v>36</v>
      </c>
      <c r="B25" s="149">
        <v>0</v>
      </c>
      <c r="C25" s="149">
        <v>0</v>
      </c>
      <c r="D25" s="74">
        <v>0</v>
      </c>
      <c r="E25" s="74">
        <v>0</v>
      </c>
      <c r="F25" s="78">
        <v>100</v>
      </c>
      <c r="G25" s="74" t="s">
        <v>8</v>
      </c>
      <c r="H25" s="74">
        <v>0</v>
      </c>
      <c r="I25" s="146"/>
      <c r="J25" s="147"/>
      <c r="K25" s="74">
        <v>0</v>
      </c>
      <c r="L25" s="86">
        <f>E25*(1-0.015)</f>
        <v>0</v>
      </c>
      <c r="M25" s="86">
        <v>0</v>
      </c>
      <c r="N25" s="90" t="s">
        <v>8</v>
      </c>
      <c r="O25" s="74">
        <v>0</v>
      </c>
      <c r="P25" s="147"/>
      <c r="Q25" s="74">
        <v>0</v>
      </c>
      <c r="R25" s="86">
        <f>L25*(1-0.015)</f>
        <v>0</v>
      </c>
      <c r="S25" s="86">
        <v>0</v>
      </c>
      <c r="T25" s="90" t="s">
        <v>8</v>
      </c>
      <c r="U25" s="74">
        <v>0</v>
      </c>
      <c r="V25" s="135"/>
      <c r="W25" s="74">
        <v>0</v>
      </c>
      <c r="X25" s="86">
        <f>R25*(1-0.015)</f>
        <v>0</v>
      </c>
      <c r="Y25" s="86">
        <v>0</v>
      </c>
      <c r="Z25" s="90" t="s">
        <v>8</v>
      </c>
      <c r="AA25" s="74">
        <v>0</v>
      </c>
      <c r="AB25" s="147"/>
      <c r="AC25" s="74">
        <v>0</v>
      </c>
      <c r="AD25" s="86">
        <f>X25*(1-0.015)</f>
        <v>0</v>
      </c>
      <c r="AE25" s="86">
        <v>0</v>
      </c>
      <c r="AF25" s="90" t="s">
        <v>8</v>
      </c>
      <c r="AG25" s="74">
        <v>0</v>
      </c>
      <c r="AH25" s="135"/>
      <c r="AI25" s="74">
        <v>0</v>
      </c>
      <c r="AJ25" s="86">
        <f>AD25*(1-0.015)</f>
        <v>0</v>
      </c>
      <c r="AK25" s="86">
        <v>0</v>
      </c>
      <c r="AL25" s="90" t="s">
        <v>8</v>
      </c>
      <c r="AM25" s="74">
        <v>0</v>
      </c>
      <c r="AN25" s="147"/>
      <c r="AO25" s="74">
        <v>0</v>
      </c>
      <c r="AP25" s="86">
        <f>AJ25*(1-0.015)</f>
        <v>0</v>
      </c>
      <c r="AQ25" s="86">
        <v>0</v>
      </c>
      <c r="AR25" s="90" t="s">
        <v>8</v>
      </c>
      <c r="AS25" s="74">
        <v>0</v>
      </c>
    </row>
    <row r="26" spans="1:45" ht="24" customHeight="1">
      <c r="A26" s="12" t="s">
        <v>37</v>
      </c>
      <c r="B26" s="149">
        <v>0</v>
      </c>
      <c r="C26" s="149">
        <v>0</v>
      </c>
      <c r="D26" s="74">
        <v>0</v>
      </c>
      <c r="E26" s="74">
        <v>0</v>
      </c>
      <c r="F26" s="78">
        <v>100</v>
      </c>
      <c r="G26" s="74" t="s">
        <v>8</v>
      </c>
      <c r="H26" s="74">
        <v>0</v>
      </c>
      <c r="I26" s="146"/>
      <c r="J26" s="147"/>
      <c r="K26" s="74">
        <v>0</v>
      </c>
      <c r="L26" s="86">
        <f>E26*(1-0.015)</f>
        <v>0</v>
      </c>
      <c r="M26" s="86">
        <v>0</v>
      </c>
      <c r="N26" s="90" t="s">
        <v>8</v>
      </c>
      <c r="O26" s="74">
        <v>0</v>
      </c>
      <c r="P26" s="147"/>
      <c r="Q26" s="74">
        <v>0</v>
      </c>
      <c r="R26" s="86">
        <f>L26*(1-0.015)</f>
        <v>0</v>
      </c>
      <c r="S26" s="86">
        <v>0</v>
      </c>
      <c r="T26" s="90" t="s">
        <v>8</v>
      </c>
      <c r="U26" s="74">
        <v>0</v>
      </c>
      <c r="V26" s="135"/>
      <c r="W26" s="74">
        <v>0</v>
      </c>
      <c r="X26" s="86">
        <f>R26*(1-0.015)</f>
        <v>0</v>
      </c>
      <c r="Y26" s="86">
        <v>0</v>
      </c>
      <c r="Z26" s="90" t="s">
        <v>8</v>
      </c>
      <c r="AA26" s="74">
        <v>0</v>
      </c>
      <c r="AB26" s="147"/>
      <c r="AC26" s="74">
        <v>0</v>
      </c>
      <c r="AD26" s="86">
        <f>X26*(1-0.015)</f>
        <v>0</v>
      </c>
      <c r="AE26" s="86">
        <v>0</v>
      </c>
      <c r="AF26" s="90" t="s">
        <v>8</v>
      </c>
      <c r="AG26" s="74">
        <v>0</v>
      </c>
      <c r="AH26" s="135"/>
      <c r="AI26" s="74">
        <v>0</v>
      </c>
      <c r="AJ26" s="86">
        <f>AD26*(1-0.015)</f>
        <v>0</v>
      </c>
      <c r="AK26" s="86">
        <v>0</v>
      </c>
      <c r="AL26" s="90" t="s">
        <v>8</v>
      </c>
      <c r="AM26" s="74">
        <v>0</v>
      </c>
      <c r="AN26" s="147"/>
      <c r="AO26" s="74">
        <v>0</v>
      </c>
      <c r="AP26" s="86">
        <f>AJ26*(1-0.015)</f>
        <v>0</v>
      </c>
      <c r="AQ26" s="86">
        <v>0</v>
      </c>
      <c r="AR26" s="90" t="s">
        <v>8</v>
      </c>
      <c r="AS26" s="74">
        <v>0</v>
      </c>
    </row>
    <row r="27" spans="1:45" ht="24">
      <c r="A27" s="12" t="s">
        <v>38</v>
      </c>
      <c r="B27" s="149">
        <v>0</v>
      </c>
      <c r="C27" s="149">
        <v>0</v>
      </c>
      <c r="D27" s="74">
        <v>0</v>
      </c>
      <c r="E27" s="74">
        <v>0</v>
      </c>
      <c r="F27" s="150"/>
      <c r="G27" s="74" t="s">
        <v>8</v>
      </c>
      <c r="H27" s="74">
        <v>0</v>
      </c>
      <c r="I27" s="146"/>
      <c r="J27" s="147"/>
      <c r="K27" s="74">
        <v>0</v>
      </c>
      <c r="L27" s="90">
        <v>0</v>
      </c>
      <c r="M27" s="151"/>
      <c r="N27" s="90" t="s">
        <v>8</v>
      </c>
      <c r="O27" s="74">
        <v>0</v>
      </c>
      <c r="P27" s="147"/>
      <c r="Q27" s="90">
        <v>0</v>
      </c>
      <c r="R27" s="90">
        <v>0</v>
      </c>
      <c r="S27" s="151"/>
      <c r="T27" s="90" t="s">
        <v>8</v>
      </c>
      <c r="U27" s="74">
        <v>0</v>
      </c>
      <c r="V27" s="135"/>
      <c r="W27" s="90">
        <v>0</v>
      </c>
      <c r="X27" s="90">
        <v>0</v>
      </c>
      <c r="Y27" s="151"/>
      <c r="Z27" s="90" t="s">
        <v>8</v>
      </c>
      <c r="AA27" s="90">
        <v>0</v>
      </c>
      <c r="AB27" s="147"/>
      <c r="AC27" s="90">
        <v>0</v>
      </c>
      <c r="AD27" s="90"/>
      <c r="AE27" s="151"/>
      <c r="AF27" s="90" t="s">
        <v>8</v>
      </c>
      <c r="AG27" s="90">
        <v>0</v>
      </c>
      <c r="AH27" s="135"/>
      <c r="AI27" s="90">
        <v>0</v>
      </c>
      <c r="AJ27" s="90">
        <v>0</v>
      </c>
      <c r="AK27" s="151"/>
      <c r="AL27" s="90" t="s">
        <v>8</v>
      </c>
      <c r="AM27" s="90">
        <v>0</v>
      </c>
      <c r="AN27" s="147"/>
      <c r="AO27" s="90">
        <v>0</v>
      </c>
      <c r="AP27" s="90"/>
      <c r="AQ27" s="151"/>
      <c r="AR27" s="90" t="s">
        <v>8</v>
      </c>
      <c r="AS27" s="90">
        <v>0</v>
      </c>
    </row>
    <row r="28" spans="1:45" ht="24">
      <c r="A28" s="12" t="s">
        <v>39</v>
      </c>
      <c r="B28" s="149"/>
      <c r="C28" s="149"/>
      <c r="D28" s="74"/>
      <c r="E28" s="74"/>
      <c r="F28" s="74"/>
      <c r="G28" s="74" t="s">
        <v>1</v>
      </c>
      <c r="H28" s="78">
        <f>H29/1</f>
        <v>0</v>
      </c>
      <c r="I28" s="146"/>
      <c r="J28" s="147"/>
      <c r="K28" s="74"/>
      <c r="L28" s="90"/>
      <c r="M28" s="90"/>
      <c r="N28" s="90" t="s">
        <v>1</v>
      </c>
      <c r="O28" s="86">
        <f>O29/1</f>
        <v>0</v>
      </c>
      <c r="P28" s="147"/>
      <c r="Q28" s="90"/>
      <c r="R28" s="90"/>
      <c r="S28" s="90"/>
      <c r="T28" s="90" t="s">
        <v>1</v>
      </c>
      <c r="U28" s="86">
        <f>U29/1</f>
        <v>0</v>
      </c>
      <c r="V28" s="145"/>
      <c r="W28" s="90"/>
      <c r="X28" s="90"/>
      <c r="Y28" s="90"/>
      <c r="Z28" s="90" t="s">
        <v>1</v>
      </c>
      <c r="AA28" s="86">
        <f>AA29/1</f>
        <v>0</v>
      </c>
      <c r="AB28" s="147"/>
      <c r="AC28" s="90"/>
      <c r="AD28" s="90"/>
      <c r="AE28" s="90"/>
      <c r="AF28" s="90" t="s">
        <v>1</v>
      </c>
      <c r="AG28" s="86">
        <f>AG29/1</f>
        <v>0</v>
      </c>
      <c r="AH28" s="145"/>
      <c r="AI28" s="90"/>
      <c r="AJ28" s="90"/>
      <c r="AK28" s="90"/>
      <c r="AL28" s="90" t="s">
        <v>1</v>
      </c>
      <c r="AM28" s="86">
        <f>AM29/1</f>
        <v>0</v>
      </c>
      <c r="AN28" s="147"/>
      <c r="AO28" s="90"/>
      <c r="AP28" s="90"/>
      <c r="AQ28" s="90"/>
      <c r="AR28" s="90" t="s">
        <v>1</v>
      </c>
      <c r="AS28" s="86">
        <f>AS29/1</f>
        <v>0</v>
      </c>
    </row>
    <row r="29" spans="1:45" ht="36">
      <c r="A29" s="12" t="s">
        <v>40</v>
      </c>
      <c r="B29" s="149">
        <v>0</v>
      </c>
      <c r="C29" s="149">
        <v>0</v>
      </c>
      <c r="D29" s="74">
        <v>0</v>
      </c>
      <c r="E29" s="74">
        <v>0</v>
      </c>
      <c r="F29" s="78">
        <v>100</v>
      </c>
      <c r="G29" s="74"/>
      <c r="H29" s="74">
        <v>0</v>
      </c>
      <c r="I29" s="146"/>
      <c r="J29" s="147"/>
      <c r="K29" s="74">
        <v>0</v>
      </c>
      <c r="L29" s="86">
        <f>E29*(1-0.015)</f>
        <v>0</v>
      </c>
      <c r="M29" s="86">
        <v>0</v>
      </c>
      <c r="N29" s="90"/>
      <c r="O29" s="74">
        <v>0</v>
      </c>
      <c r="P29" s="147"/>
      <c r="Q29" s="74">
        <v>0</v>
      </c>
      <c r="R29" s="86">
        <f>L29*(1-0.015)</f>
        <v>0</v>
      </c>
      <c r="S29" s="86">
        <v>0</v>
      </c>
      <c r="T29" s="90"/>
      <c r="U29" s="74">
        <v>0</v>
      </c>
      <c r="V29" s="135"/>
      <c r="W29" s="74">
        <v>0</v>
      </c>
      <c r="X29" s="86">
        <f>R29*(1-0.015)</f>
        <v>0</v>
      </c>
      <c r="Y29" s="86">
        <v>0</v>
      </c>
      <c r="Z29" s="90"/>
      <c r="AA29" s="74">
        <v>0</v>
      </c>
      <c r="AB29" s="147"/>
      <c r="AC29" s="74">
        <v>0</v>
      </c>
      <c r="AD29" s="86">
        <f>X29*(1-0.015)</f>
        <v>0</v>
      </c>
      <c r="AE29" s="86">
        <v>0</v>
      </c>
      <c r="AF29" s="90"/>
      <c r="AG29" s="74">
        <v>0</v>
      </c>
      <c r="AH29" s="135"/>
      <c r="AI29" s="74">
        <v>0</v>
      </c>
      <c r="AJ29" s="86">
        <f>AD29*(1-0.015)</f>
        <v>0</v>
      </c>
      <c r="AK29" s="86">
        <v>0</v>
      </c>
      <c r="AL29" s="90"/>
      <c r="AM29" s="74">
        <v>0</v>
      </c>
      <c r="AN29" s="147"/>
      <c r="AO29" s="74">
        <v>0</v>
      </c>
      <c r="AP29" s="86">
        <f>AJ29*(1-0.015)</f>
        <v>0</v>
      </c>
      <c r="AQ29" s="86">
        <v>0</v>
      </c>
      <c r="AR29" s="90"/>
      <c r="AS29" s="74">
        <v>0</v>
      </c>
    </row>
    <row r="30" spans="1:45" ht="48" customHeight="1">
      <c r="A30" s="12" t="s">
        <v>41</v>
      </c>
      <c r="B30" s="149" t="s">
        <v>8</v>
      </c>
      <c r="C30" s="149" t="s">
        <v>8</v>
      </c>
      <c r="D30" s="74" t="s">
        <v>8</v>
      </c>
      <c r="E30" s="74" t="s">
        <v>8</v>
      </c>
      <c r="F30" s="74" t="s">
        <v>8</v>
      </c>
      <c r="G30" s="74" t="s">
        <v>8</v>
      </c>
      <c r="H30" s="78">
        <f>(H32+H33)/2</f>
        <v>0</v>
      </c>
      <c r="I30" s="148" t="s">
        <v>62</v>
      </c>
      <c r="J30" s="147"/>
      <c r="K30" s="74" t="s">
        <v>8</v>
      </c>
      <c r="L30" s="90" t="s">
        <v>8</v>
      </c>
      <c r="M30" s="90" t="s">
        <v>8</v>
      </c>
      <c r="N30" s="90" t="s">
        <v>8</v>
      </c>
      <c r="O30" s="86">
        <f>(O32+O33)/2</f>
        <v>0</v>
      </c>
      <c r="P30" s="147"/>
      <c r="Q30" s="90" t="s">
        <v>8</v>
      </c>
      <c r="R30" s="90" t="s">
        <v>8</v>
      </c>
      <c r="S30" s="90" t="s">
        <v>8</v>
      </c>
      <c r="T30" s="90" t="s">
        <v>8</v>
      </c>
      <c r="U30" s="86">
        <f>(U32+U33)/2</f>
        <v>0</v>
      </c>
      <c r="V30" s="145"/>
      <c r="W30" s="90" t="s">
        <v>8</v>
      </c>
      <c r="X30" s="90" t="s">
        <v>8</v>
      </c>
      <c r="Y30" s="90" t="s">
        <v>8</v>
      </c>
      <c r="Z30" s="90" t="s">
        <v>8</v>
      </c>
      <c r="AA30" s="86">
        <f>(AA32+AA33)/2</f>
        <v>0</v>
      </c>
      <c r="AB30" s="147"/>
      <c r="AC30" s="90" t="s">
        <v>8</v>
      </c>
      <c r="AD30" s="90" t="s">
        <v>8</v>
      </c>
      <c r="AE30" s="90" t="s">
        <v>8</v>
      </c>
      <c r="AF30" s="90" t="s">
        <v>8</v>
      </c>
      <c r="AG30" s="86">
        <f>(AG32+AG33)/2</f>
        <v>0</v>
      </c>
      <c r="AH30" s="145"/>
      <c r="AI30" s="90" t="s">
        <v>8</v>
      </c>
      <c r="AJ30" s="90" t="s">
        <v>8</v>
      </c>
      <c r="AK30" s="90" t="s">
        <v>8</v>
      </c>
      <c r="AL30" s="90" t="s">
        <v>8</v>
      </c>
      <c r="AM30" s="86">
        <f>(AM32+AM33)/2</f>
        <v>0</v>
      </c>
      <c r="AN30" s="147"/>
      <c r="AO30" s="90" t="s">
        <v>8</v>
      </c>
      <c r="AP30" s="90" t="s">
        <v>8</v>
      </c>
      <c r="AQ30" s="90" t="s">
        <v>8</v>
      </c>
      <c r="AR30" s="90" t="s">
        <v>8</v>
      </c>
      <c r="AS30" s="86">
        <f>(AS32+AS33)/2</f>
        <v>0</v>
      </c>
    </row>
    <row r="31" spans="1:45" ht="12.75">
      <c r="A31" s="12" t="s">
        <v>15</v>
      </c>
      <c r="B31" s="149"/>
      <c r="C31" s="149"/>
      <c r="D31" s="74"/>
      <c r="E31" s="74"/>
      <c r="F31" s="74"/>
      <c r="G31" s="74"/>
      <c r="H31" s="74"/>
      <c r="I31" s="146"/>
      <c r="J31" s="147"/>
      <c r="K31" s="74"/>
      <c r="L31" s="90"/>
      <c r="M31" s="90"/>
      <c r="N31" s="90"/>
      <c r="O31" s="90"/>
      <c r="P31" s="147"/>
      <c r="Q31" s="90"/>
      <c r="R31" s="90"/>
      <c r="S31" s="90"/>
      <c r="T31" s="90"/>
      <c r="U31" s="90"/>
      <c r="V31" s="134"/>
      <c r="W31" s="90"/>
      <c r="X31" s="90"/>
      <c r="Y31" s="90"/>
      <c r="Z31" s="90"/>
      <c r="AA31" s="90"/>
      <c r="AB31" s="147"/>
      <c r="AC31" s="90"/>
      <c r="AD31" s="90"/>
      <c r="AE31" s="90"/>
      <c r="AF31" s="90"/>
      <c r="AG31" s="90"/>
      <c r="AH31" s="134"/>
      <c r="AI31" s="90"/>
      <c r="AJ31" s="90"/>
      <c r="AK31" s="90"/>
      <c r="AL31" s="90"/>
      <c r="AM31" s="90"/>
      <c r="AN31" s="147"/>
      <c r="AO31" s="90"/>
      <c r="AP31" s="90"/>
      <c r="AQ31" s="90"/>
      <c r="AR31" s="90"/>
      <c r="AS31" s="90"/>
    </row>
    <row r="32" spans="1:45" ht="36" customHeight="1">
      <c r="A32" s="12" t="s">
        <v>52</v>
      </c>
      <c r="B32" s="149">
        <v>0</v>
      </c>
      <c r="C32" s="149">
        <v>0</v>
      </c>
      <c r="D32" s="74">
        <v>0</v>
      </c>
      <c r="E32" s="74">
        <v>0</v>
      </c>
      <c r="F32" s="78">
        <v>100</v>
      </c>
      <c r="G32" s="74" t="s">
        <v>1</v>
      </c>
      <c r="H32" s="74">
        <v>0</v>
      </c>
      <c r="I32" s="146"/>
      <c r="J32" s="147"/>
      <c r="K32" s="74">
        <v>0</v>
      </c>
      <c r="L32" s="86">
        <f>E32*(1-0.015)</f>
        <v>0</v>
      </c>
      <c r="M32" s="86">
        <v>0</v>
      </c>
      <c r="N32" s="90" t="s">
        <v>1</v>
      </c>
      <c r="O32" s="74">
        <v>0</v>
      </c>
      <c r="P32" s="147"/>
      <c r="Q32" s="74">
        <v>0</v>
      </c>
      <c r="R32" s="86">
        <f>L32*(1-0.015)</f>
        <v>0</v>
      </c>
      <c r="S32" s="86">
        <v>0</v>
      </c>
      <c r="T32" s="90" t="s">
        <v>1</v>
      </c>
      <c r="U32" s="74">
        <v>0</v>
      </c>
      <c r="V32" s="135"/>
      <c r="W32" s="74">
        <v>0</v>
      </c>
      <c r="X32" s="86">
        <f>R32*(1-0.015)</f>
        <v>0</v>
      </c>
      <c r="Y32" s="86">
        <v>0</v>
      </c>
      <c r="Z32" s="90" t="s">
        <v>1</v>
      </c>
      <c r="AA32" s="74">
        <v>0</v>
      </c>
      <c r="AB32" s="147"/>
      <c r="AC32" s="74">
        <v>0</v>
      </c>
      <c r="AD32" s="86">
        <f>X32*(1-0.015)</f>
        <v>0</v>
      </c>
      <c r="AE32" s="86">
        <v>0</v>
      </c>
      <c r="AF32" s="90" t="s">
        <v>1</v>
      </c>
      <c r="AG32" s="74">
        <v>0</v>
      </c>
      <c r="AH32" s="135"/>
      <c r="AI32" s="74">
        <v>0</v>
      </c>
      <c r="AJ32" s="86">
        <f>AD32*(1-0.015)</f>
        <v>0</v>
      </c>
      <c r="AK32" s="86">
        <v>0</v>
      </c>
      <c r="AL32" s="90" t="s">
        <v>1</v>
      </c>
      <c r="AM32" s="74">
        <v>0</v>
      </c>
      <c r="AN32" s="147"/>
      <c r="AO32" s="74">
        <v>0</v>
      </c>
      <c r="AP32" s="86">
        <f>AJ32*(1-0.015)</f>
        <v>0</v>
      </c>
      <c r="AQ32" s="86">
        <v>0</v>
      </c>
      <c r="AR32" s="90" t="s">
        <v>1</v>
      </c>
      <c r="AS32" s="74">
        <v>0</v>
      </c>
    </row>
    <row r="33" spans="1:45" ht="73.5" customHeight="1">
      <c r="A33" s="12" t="s">
        <v>173</v>
      </c>
      <c r="B33" s="149">
        <v>0</v>
      </c>
      <c r="C33" s="149">
        <v>0</v>
      </c>
      <c r="D33" s="74">
        <v>0</v>
      </c>
      <c r="E33" s="74">
        <v>0</v>
      </c>
      <c r="F33" s="78">
        <v>100</v>
      </c>
      <c r="G33" s="74" t="s">
        <v>0</v>
      </c>
      <c r="H33" s="74">
        <v>0</v>
      </c>
      <c r="I33" s="146"/>
      <c r="J33" s="147"/>
      <c r="K33" s="74">
        <v>0</v>
      </c>
      <c r="L33" s="74">
        <v>0</v>
      </c>
      <c r="M33" s="86">
        <v>0</v>
      </c>
      <c r="N33" s="90" t="s">
        <v>0</v>
      </c>
      <c r="O33" s="74">
        <v>0</v>
      </c>
      <c r="P33" s="147"/>
      <c r="Q33" s="74">
        <v>0</v>
      </c>
      <c r="R33" s="74">
        <v>0</v>
      </c>
      <c r="S33" s="86">
        <v>0</v>
      </c>
      <c r="T33" s="90" t="s">
        <v>0</v>
      </c>
      <c r="U33" s="74">
        <v>0</v>
      </c>
      <c r="V33" s="135"/>
      <c r="W33" s="74">
        <v>0</v>
      </c>
      <c r="X33" s="74">
        <v>0</v>
      </c>
      <c r="Y33" s="86">
        <v>0</v>
      </c>
      <c r="Z33" s="90" t="s">
        <v>0</v>
      </c>
      <c r="AA33" s="74">
        <v>0</v>
      </c>
      <c r="AB33" s="147"/>
      <c r="AC33" s="74">
        <v>0</v>
      </c>
      <c r="AD33" s="74">
        <v>0</v>
      </c>
      <c r="AE33" s="86">
        <v>0</v>
      </c>
      <c r="AF33" s="90" t="s">
        <v>0</v>
      </c>
      <c r="AG33" s="74">
        <v>0</v>
      </c>
      <c r="AH33" s="135"/>
      <c r="AI33" s="74">
        <v>0</v>
      </c>
      <c r="AJ33" s="74">
        <v>0</v>
      </c>
      <c r="AK33" s="86">
        <v>0</v>
      </c>
      <c r="AL33" s="90" t="s">
        <v>0</v>
      </c>
      <c r="AM33" s="74">
        <v>0</v>
      </c>
      <c r="AN33" s="147"/>
      <c r="AO33" s="74">
        <v>0</v>
      </c>
      <c r="AP33" s="74">
        <v>0</v>
      </c>
      <c r="AQ33" s="86">
        <v>0</v>
      </c>
      <c r="AR33" s="90" t="s">
        <v>0</v>
      </c>
      <c r="AS33" s="74">
        <v>0</v>
      </c>
    </row>
    <row r="34" spans="1:45" ht="33.75">
      <c r="A34" s="20" t="s">
        <v>42</v>
      </c>
      <c r="B34" s="138" t="s">
        <v>8</v>
      </c>
      <c r="C34" s="138" t="s">
        <v>8</v>
      </c>
      <c r="D34" s="9" t="s">
        <v>8</v>
      </c>
      <c r="E34" s="9" t="s">
        <v>8</v>
      </c>
      <c r="F34" s="9" t="s">
        <v>8</v>
      </c>
      <c r="G34" s="9" t="s">
        <v>8</v>
      </c>
      <c r="H34" s="21">
        <f>(H12+H13+H21+H28+H30)/5</f>
        <v>3.3333333333333335</v>
      </c>
      <c r="I34" s="18" t="s">
        <v>63</v>
      </c>
      <c r="K34" s="9" t="s">
        <v>8</v>
      </c>
      <c r="L34" s="9" t="s">
        <v>8</v>
      </c>
      <c r="M34" s="9" t="s">
        <v>8</v>
      </c>
      <c r="N34" s="9" t="s">
        <v>8</v>
      </c>
      <c r="O34" s="21">
        <f>(O12+O13+O21+O28+O30)/5</f>
        <v>3.2863333333333338</v>
      </c>
      <c r="Q34" s="9" t="s">
        <v>8</v>
      </c>
      <c r="R34" s="9" t="s">
        <v>8</v>
      </c>
      <c r="S34" s="9" t="s">
        <v>8</v>
      </c>
      <c r="T34" s="9" t="s">
        <v>8</v>
      </c>
      <c r="U34" s="21">
        <f>(U12+U13+U21+U28+U30)/5</f>
        <v>3.2400383333333336</v>
      </c>
      <c r="V34" s="105"/>
      <c r="W34" s="9" t="s">
        <v>8</v>
      </c>
      <c r="X34" s="9" t="s">
        <v>8</v>
      </c>
      <c r="Y34" s="9" t="s">
        <v>8</v>
      </c>
      <c r="Z34" s="9" t="s">
        <v>8</v>
      </c>
      <c r="AA34" s="21">
        <f>(AA12+AA13+AA21+AA28+AA30)/5</f>
        <v>3.1944377583333337</v>
      </c>
      <c r="AC34" s="9" t="s">
        <v>8</v>
      </c>
      <c r="AD34" s="9" t="s">
        <v>8</v>
      </c>
      <c r="AE34" s="9" t="s">
        <v>8</v>
      </c>
      <c r="AF34" s="9" t="s">
        <v>8</v>
      </c>
      <c r="AG34" s="21">
        <f>(AG12+AG13+AG21+AG28+AG30)/5</f>
        <v>3.1495211919583332</v>
      </c>
      <c r="AH34" s="105"/>
      <c r="AI34" s="9" t="s">
        <v>8</v>
      </c>
      <c r="AJ34" s="9" t="s">
        <v>8</v>
      </c>
      <c r="AK34" s="9" t="s">
        <v>8</v>
      </c>
      <c r="AL34" s="9" t="s">
        <v>8</v>
      </c>
      <c r="AM34" s="21">
        <f>(AM12+AM13+AM21+AM28+AM30)/5</f>
        <v>3.1052783740789582</v>
      </c>
      <c r="AO34" s="9" t="s">
        <v>8</v>
      </c>
      <c r="AP34" s="9" t="s">
        <v>8</v>
      </c>
      <c r="AQ34" s="9" t="s">
        <v>8</v>
      </c>
      <c r="AR34" s="9" t="s">
        <v>8</v>
      </c>
      <c r="AS34" s="21">
        <f>(AS12+AS13+AS21+AS28+AS30)/5</f>
        <v>3.0616991984677737</v>
      </c>
    </row>
    <row r="35" spans="1:45" ht="12.75">
      <c r="A35" s="102"/>
      <c r="B35" s="102"/>
      <c r="C35" s="102"/>
      <c r="D35" s="41"/>
      <c r="E35" s="41"/>
      <c r="F35" s="41"/>
      <c r="G35" s="41"/>
      <c r="H35" s="105"/>
      <c r="I35" s="104"/>
      <c r="K35" s="41"/>
      <c r="L35" s="41"/>
      <c r="M35" s="41"/>
      <c r="N35" s="41"/>
      <c r="O35" s="105"/>
      <c r="Q35" s="41"/>
      <c r="R35" s="41"/>
      <c r="S35" s="41"/>
      <c r="T35" s="41"/>
      <c r="U35" s="105"/>
      <c r="V35" s="105"/>
      <c r="W35" s="41"/>
      <c r="X35" s="41"/>
      <c r="Y35" s="41"/>
      <c r="Z35" s="41"/>
      <c r="AA35" s="105"/>
      <c r="AC35" s="41"/>
      <c r="AD35" s="41"/>
      <c r="AE35" s="41"/>
      <c r="AF35" s="41"/>
      <c r="AG35" s="105"/>
      <c r="AH35" s="105"/>
      <c r="AI35" s="41"/>
      <c r="AJ35" s="41"/>
      <c r="AK35" s="41"/>
      <c r="AL35" s="41"/>
      <c r="AM35" s="105"/>
      <c r="AO35" s="41"/>
      <c r="AP35" s="41"/>
      <c r="AQ35" s="41"/>
      <c r="AR35" s="41"/>
      <c r="AS35" s="105"/>
    </row>
    <row r="36" spans="1:45" ht="12.75">
      <c r="A36" s="102"/>
      <c r="B36" s="102"/>
      <c r="C36" s="102"/>
      <c r="D36" s="41"/>
      <c r="E36" s="41"/>
      <c r="F36" s="41"/>
      <c r="G36" s="41"/>
      <c r="H36" s="105"/>
      <c r="I36" s="104"/>
      <c r="K36" s="41"/>
      <c r="L36" s="41"/>
      <c r="M36" s="41"/>
      <c r="N36" s="41"/>
      <c r="O36" s="105"/>
      <c r="Q36" s="41"/>
      <c r="R36" s="41"/>
      <c r="S36" s="41"/>
      <c r="T36" s="41"/>
      <c r="U36" s="105"/>
      <c r="V36" s="105"/>
      <c r="W36" s="41"/>
      <c r="X36" s="41"/>
      <c r="Y36" s="41"/>
      <c r="Z36" s="41"/>
      <c r="AA36" s="105"/>
      <c r="AC36" s="41"/>
      <c r="AD36" s="41"/>
      <c r="AE36" s="41"/>
      <c r="AF36" s="41"/>
      <c r="AG36" s="105"/>
      <c r="AH36" s="105"/>
      <c r="AI36" s="41"/>
      <c r="AJ36" s="41"/>
      <c r="AK36" s="41"/>
      <c r="AL36" s="41"/>
      <c r="AM36" s="105"/>
      <c r="AO36" s="41"/>
      <c r="AP36" s="41"/>
      <c r="AQ36" s="41"/>
      <c r="AR36" s="41"/>
      <c r="AS36" s="105"/>
    </row>
    <row r="37" spans="1:45" ht="12.75">
      <c r="A37" s="102"/>
      <c r="B37" s="102"/>
      <c r="C37" s="102"/>
      <c r="D37" s="41"/>
      <c r="E37" s="41"/>
      <c r="F37" s="41"/>
      <c r="G37" s="41"/>
      <c r="H37" s="105"/>
      <c r="I37" s="104"/>
      <c r="K37" s="41"/>
      <c r="L37" s="41"/>
      <c r="M37" s="41"/>
      <c r="N37" s="41"/>
      <c r="O37" s="105"/>
      <c r="Q37" s="41"/>
      <c r="R37" s="41"/>
      <c r="S37" s="41"/>
      <c r="T37" s="41"/>
      <c r="U37" s="105"/>
      <c r="V37" s="105"/>
      <c r="W37" s="41"/>
      <c r="X37" s="41"/>
      <c r="Y37" s="41"/>
      <c r="Z37" s="41"/>
      <c r="AA37" s="105"/>
      <c r="AC37" s="41"/>
      <c r="AD37" s="41"/>
      <c r="AE37" s="41"/>
      <c r="AF37" s="41"/>
      <c r="AG37" s="105"/>
      <c r="AH37" s="105"/>
      <c r="AI37" s="41"/>
      <c r="AJ37" s="41"/>
      <c r="AK37" s="41"/>
      <c r="AL37" s="41"/>
      <c r="AM37" s="105"/>
      <c r="AO37" s="41"/>
      <c r="AP37" s="41"/>
      <c r="AQ37" s="41"/>
      <c r="AR37" s="41"/>
      <c r="AS37" s="105"/>
    </row>
  </sheetData>
  <sheetProtection/>
  <mergeCells count="30">
    <mergeCell ref="AR9:AR10"/>
    <mergeCell ref="AS9:AS10"/>
    <mergeCell ref="AI9:AJ9"/>
    <mergeCell ref="AK9:AK10"/>
    <mergeCell ref="AL9:AL10"/>
    <mergeCell ref="AM9:AM10"/>
    <mergeCell ref="AO9:AP9"/>
    <mergeCell ref="AQ9:AQ10"/>
    <mergeCell ref="I9:I10"/>
    <mergeCell ref="A9:A10"/>
    <mergeCell ref="F9:F10"/>
    <mergeCell ref="G9:G10"/>
    <mergeCell ref="H9:H10"/>
    <mergeCell ref="B9:E9"/>
    <mergeCell ref="K9:L9"/>
    <mergeCell ref="M9:M10"/>
    <mergeCell ref="N9:N10"/>
    <mergeCell ref="O9:O10"/>
    <mergeCell ref="Q9:R9"/>
    <mergeCell ref="S9:S10"/>
    <mergeCell ref="AC9:AD9"/>
    <mergeCell ref="AE9:AE10"/>
    <mergeCell ref="AF9:AF10"/>
    <mergeCell ref="AG9:AG10"/>
    <mergeCell ref="T9:T10"/>
    <mergeCell ref="U9:U10"/>
    <mergeCell ref="W9:X9"/>
    <mergeCell ref="Y9:Y10"/>
    <mergeCell ref="Z9:Z10"/>
    <mergeCell ref="AA9:AA10"/>
  </mergeCells>
  <printOptions/>
  <pageMargins left="0" right="0" top="0" bottom="0" header="0.5118110236220472" footer="0.5118110236220472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58"/>
  <sheetViews>
    <sheetView view="pageBreakPreview" zoomScaleSheetLayoutView="100" zoomScalePageLayoutView="0" workbookViewId="0" topLeftCell="A31">
      <selection activeCell="A59" sqref="A59:IV67"/>
    </sheetView>
  </sheetViews>
  <sheetFormatPr defaultColWidth="9.140625" defaultRowHeight="12.75"/>
  <cols>
    <col min="1" max="1" width="50.7109375" style="0" customWidth="1"/>
    <col min="2" max="2" width="13.7109375" style="0" customWidth="1"/>
    <col min="3" max="3" width="13.421875" style="0" customWidth="1"/>
    <col min="4" max="4" width="12.7109375" style="0" customWidth="1"/>
    <col min="5" max="5" width="12.28125" style="0" customWidth="1"/>
    <col min="6" max="8" width="12.8515625" style="0" customWidth="1"/>
    <col min="9" max="9" width="4.7109375" style="0" customWidth="1"/>
  </cols>
  <sheetData>
    <row r="1" spans="1:9" ht="1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43"/>
      <c r="B2" s="5"/>
      <c r="D2" s="43"/>
      <c r="E2" s="43"/>
      <c r="F2" s="43"/>
      <c r="G2" s="43"/>
      <c r="H2" s="43"/>
      <c r="I2" s="43"/>
    </row>
    <row r="3" spans="1:9" ht="15.75" customHeight="1">
      <c r="A3" s="43"/>
      <c r="B3" s="5"/>
      <c r="D3" s="43"/>
      <c r="E3" s="43"/>
      <c r="F3" s="43"/>
      <c r="G3" s="43"/>
      <c r="H3" s="43"/>
      <c r="I3" s="43"/>
    </row>
    <row r="4" spans="1:9" ht="15.75" customHeight="1">
      <c r="A4" s="43"/>
      <c r="B4" s="5"/>
      <c r="D4" s="43"/>
      <c r="E4" s="43"/>
      <c r="F4" s="43"/>
      <c r="G4" s="43"/>
      <c r="H4" s="43"/>
      <c r="I4" s="43"/>
    </row>
    <row r="5" spans="1:9" ht="15.75" customHeight="1">
      <c r="A5" s="43"/>
      <c r="B5" s="5"/>
      <c r="D5" s="43"/>
      <c r="E5" s="43"/>
      <c r="F5" s="43"/>
      <c r="G5" s="43"/>
      <c r="H5" s="43"/>
      <c r="I5" s="43"/>
    </row>
    <row r="6" spans="1:9" ht="15.75" customHeight="1">
      <c r="A6" s="43"/>
      <c r="B6" s="5"/>
      <c r="D6" s="43"/>
      <c r="E6" s="43"/>
      <c r="F6" s="43"/>
      <c r="G6" s="43"/>
      <c r="H6" s="43"/>
      <c r="I6" s="43"/>
    </row>
    <row r="7" spans="1:9" ht="15.75" customHeight="1">
      <c r="A7" s="43"/>
      <c r="B7" s="43"/>
      <c r="C7" s="5"/>
      <c r="D7" s="43"/>
      <c r="E7" s="43"/>
      <c r="F7" s="43"/>
      <c r="G7" s="43"/>
      <c r="H7" s="43"/>
      <c r="I7" s="43"/>
    </row>
    <row r="8" spans="1:103" ht="15.75">
      <c r="A8" s="101" t="s">
        <v>84</v>
      </c>
      <c r="B8" s="101"/>
      <c r="C8" s="101"/>
      <c r="D8" s="7"/>
      <c r="E8" s="7"/>
      <c r="F8" s="7"/>
      <c r="G8" s="7"/>
      <c r="H8" s="7"/>
      <c r="I8" s="7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</row>
    <row r="9" spans="1:103" ht="15.75">
      <c r="A9" s="101" t="s">
        <v>85</v>
      </c>
      <c r="B9" s="101"/>
      <c r="C9" s="101"/>
      <c r="D9" s="7"/>
      <c r="E9" s="7"/>
      <c r="F9" s="7"/>
      <c r="G9" s="7"/>
      <c r="H9" s="7"/>
      <c r="I9" s="7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</row>
    <row r="10" spans="1:103" ht="15.75">
      <c r="A10" s="101" t="s">
        <v>86</v>
      </c>
      <c r="B10" s="101"/>
      <c r="C10" s="101"/>
      <c r="D10" s="7"/>
      <c r="E10" s="7"/>
      <c r="F10" s="7"/>
      <c r="G10" s="7"/>
      <c r="H10" s="7"/>
      <c r="I10" s="7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</row>
    <row r="11" spans="1:103" ht="15.75">
      <c r="A11" s="101"/>
      <c r="B11" s="101"/>
      <c r="C11" s="101"/>
      <c r="D11" s="7"/>
      <c r="E11" s="7"/>
      <c r="F11" s="7"/>
      <c r="G11" s="7"/>
      <c r="H11" s="7"/>
      <c r="I11" s="7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</row>
    <row r="12" spans="1:103" ht="15.75">
      <c r="A12" s="106" t="s">
        <v>150</v>
      </c>
      <c r="B12" s="98"/>
      <c r="C12" s="98"/>
      <c r="D12" s="8"/>
      <c r="E12" s="8"/>
      <c r="F12" s="8"/>
      <c r="G12" s="8"/>
      <c r="H12" s="8"/>
      <c r="I12" s="46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39"/>
      <c r="CQ12" s="45"/>
      <c r="CR12" s="45"/>
      <c r="CS12" s="45"/>
      <c r="CT12" s="45"/>
      <c r="CU12" s="38"/>
      <c r="CV12" s="38"/>
      <c r="CW12" s="38"/>
      <c r="CX12" s="38"/>
      <c r="CY12" s="38"/>
    </row>
    <row r="13" spans="1:98" ht="12.75">
      <c r="A13" s="40"/>
      <c r="B13" s="203"/>
      <c r="C13" s="203"/>
      <c r="D13" s="203"/>
      <c r="E13" s="203"/>
      <c r="F13" s="203"/>
      <c r="G13" s="130"/>
      <c r="H13" s="130"/>
      <c r="I13" s="4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</row>
    <row r="14" spans="1:98" ht="12.75" customHeight="1">
      <c r="A14" s="2" t="s">
        <v>76</v>
      </c>
      <c r="B14" s="204" t="s">
        <v>74</v>
      </c>
      <c r="C14" s="204"/>
      <c r="D14" s="204"/>
      <c r="E14" s="69"/>
      <c r="F14" s="70"/>
      <c r="G14" s="69"/>
      <c r="H14" s="70"/>
      <c r="I14" s="4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</row>
    <row r="15" spans="1:98" ht="27" customHeight="1">
      <c r="A15" s="1" t="s">
        <v>87</v>
      </c>
      <c r="B15" s="72">
        <v>2015</v>
      </c>
      <c r="C15" s="72">
        <v>2016</v>
      </c>
      <c r="D15" s="72">
        <v>2017</v>
      </c>
      <c r="E15" s="72">
        <v>2018</v>
      </c>
      <c r="F15" s="72">
        <v>2019</v>
      </c>
      <c r="G15" s="72">
        <v>2020</v>
      </c>
      <c r="H15" s="72">
        <v>2021</v>
      </c>
      <c r="I15" s="4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</row>
    <row r="16" spans="1:98" ht="12.75">
      <c r="A16" s="1"/>
      <c r="B16" s="49" t="s">
        <v>75</v>
      </c>
      <c r="C16" s="49" t="s">
        <v>75</v>
      </c>
      <c r="D16" s="49" t="s">
        <v>75</v>
      </c>
      <c r="E16" s="49" t="s">
        <v>75</v>
      </c>
      <c r="F16" s="49" t="s">
        <v>75</v>
      </c>
      <c r="G16" s="49" t="s">
        <v>75</v>
      </c>
      <c r="H16" s="49" t="s">
        <v>75</v>
      </c>
      <c r="I16" s="4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</row>
    <row r="17" spans="1:98" ht="13.5" customHeight="1">
      <c r="A17" s="48" t="s">
        <v>88</v>
      </c>
      <c r="B17" s="54">
        <f>'ф.2.1'!H34</f>
        <v>9.194444444444445</v>
      </c>
      <c r="C17" s="54">
        <f>'ф.2.1'!O34</f>
        <v>9.194444444444445</v>
      </c>
      <c r="D17" s="54">
        <f>'ф.2.1'!U34</f>
        <v>9.194444444444445</v>
      </c>
      <c r="E17" s="54">
        <f>'ф.2.1'!AA34</f>
        <v>9.194444444444445</v>
      </c>
      <c r="F17" s="54">
        <f>'ф.2.1'!AG34</f>
        <v>9.194444444444445</v>
      </c>
      <c r="G17" s="54">
        <f>'ф.2.1'!AM34</f>
        <v>9.194444444444445</v>
      </c>
      <c r="H17" s="54">
        <f>'ф.2.1'!AS34</f>
        <v>9.194444444444445</v>
      </c>
      <c r="I17" s="4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</row>
    <row r="18" spans="1:9" ht="12.75">
      <c r="A18" s="48" t="s">
        <v>89</v>
      </c>
      <c r="B18" s="56">
        <f>'ф.2.1'!E14</f>
        <v>1</v>
      </c>
      <c r="C18" s="56">
        <f>'ф.2.1'!L14</f>
        <v>1</v>
      </c>
      <c r="D18" s="56">
        <f>'ф.2.1'!R14</f>
        <v>1</v>
      </c>
      <c r="E18" s="56">
        <f>'ф.2.1'!X14</f>
        <v>1</v>
      </c>
      <c r="F18" s="56">
        <f>'ф.2.1'!AD14</f>
        <v>1</v>
      </c>
      <c r="G18" s="56">
        <f>'ф.2.1'!AJ14</f>
        <v>1</v>
      </c>
      <c r="H18" s="56">
        <f>'ф.2.1'!AP14</f>
        <v>1</v>
      </c>
      <c r="I18" s="47"/>
    </row>
    <row r="19" spans="1:9" ht="12.75">
      <c r="A19" s="48" t="s">
        <v>90</v>
      </c>
      <c r="B19" s="66">
        <f>'ф.2.1'!E17</f>
        <v>1</v>
      </c>
      <c r="C19" s="66">
        <f>'ф.2.1'!L17</f>
        <v>1</v>
      </c>
      <c r="D19" s="66">
        <f>'ф.2.1'!R17</f>
        <v>1</v>
      </c>
      <c r="E19" s="66">
        <f>'ф.2.1'!X17</f>
        <v>1</v>
      </c>
      <c r="F19" s="66">
        <v>1</v>
      </c>
      <c r="G19" s="66">
        <v>1</v>
      </c>
      <c r="H19" s="66">
        <v>1</v>
      </c>
      <c r="I19" s="47"/>
    </row>
    <row r="20" spans="1:9" ht="12.75">
      <c r="A20" s="48" t="s">
        <v>91</v>
      </c>
      <c r="B20" s="66">
        <f>'ф.2.1'!E18</f>
        <v>1</v>
      </c>
      <c r="C20" s="66">
        <f>'ф.2.1'!L18</f>
        <v>1</v>
      </c>
      <c r="D20" s="66">
        <f>'ф.2.1'!R18</f>
        <v>1</v>
      </c>
      <c r="E20" s="66">
        <f>'ф.2.1'!X18</f>
        <v>1</v>
      </c>
      <c r="F20" s="66">
        <v>1</v>
      </c>
      <c r="G20" s="66">
        <v>1</v>
      </c>
      <c r="H20" s="66">
        <v>1</v>
      </c>
      <c r="I20" s="47"/>
    </row>
    <row r="21" spans="1:9" ht="12.75">
      <c r="A21" s="48" t="s">
        <v>92</v>
      </c>
      <c r="B21" s="58">
        <f>'ф.2.1'!E19</f>
        <v>1</v>
      </c>
      <c r="C21" s="66">
        <f>'ф.2.1'!L19</f>
        <v>1</v>
      </c>
      <c r="D21" s="66">
        <f>'ф.2.1'!R19</f>
        <v>1</v>
      </c>
      <c r="E21" s="66">
        <f>'ф.2.1'!X19</f>
        <v>1</v>
      </c>
      <c r="F21" s="66">
        <v>1</v>
      </c>
      <c r="G21" s="66">
        <v>1</v>
      </c>
      <c r="H21" s="66">
        <v>1</v>
      </c>
      <c r="I21" s="47"/>
    </row>
    <row r="22" spans="1:9" ht="12.75">
      <c r="A22" s="48" t="s">
        <v>93</v>
      </c>
      <c r="B22" s="66">
        <f>'ф.2.1'!E20</f>
        <v>1</v>
      </c>
      <c r="C22" s="66">
        <f>'ф.2.1'!L20</f>
        <v>1</v>
      </c>
      <c r="D22" s="66">
        <f>'ф.2.1'!R20</f>
        <v>1</v>
      </c>
      <c r="E22" s="66">
        <f>'ф.2.1'!X20</f>
        <v>1</v>
      </c>
      <c r="F22" s="66">
        <v>1</v>
      </c>
      <c r="G22" s="66">
        <v>1</v>
      </c>
      <c r="H22" s="66">
        <v>1</v>
      </c>
      <c r="I22" s="47"/>
    </row>
    <row r="23" spans="1:9" ht="12.75">
      <c r="A23" s="48" t="s">
        <v>94</v>
      </c>
      <c r="B23" s="54">
        <f>'ф.2.1'!E23</f>
        <v>1</v>
      </c>
      <c r="C23" s="66">
        <f>'ф.2.1'!L23</f>
        <v>1</v>
      </c>
      <c r="D23" s="66">
        <f>'ф.2.1'!R23</f>
        <v>1</v>
      </c>
      <c r="E23" s="66">
        <f>'ф.2.1'!X23</f>
        <v>1</v>
      </c>
      <c r="F23" s="66">
        <v>1</v>
      </c>
      <c r="G23" s="66">
        <v>1</v>
      </c>
      <c r="H23" s="66">
        <v>1</v>
      </c>
      <c r="I23" s="47"/>
    </row>
    <row r="24" spans="1:9" ht="12.75">
      <c r="A24" s="48" t="s">
        <v>95</v>
      </c>
      <c r="B24" s="54">
        <f>'ф.2.1'!E24</f>
        <v>1</v>
      </c>
      <c r="C24" s="66">
        <f>'ф.2.1'!L24</f>
        <v>1</v>
      </c>
      <c r="D24" s="66">
        <f>'ф.2.1'!R24</f>
        <v>1</v>
      </c>
      <c r="E24" s="66">
        <f>'ф.2.1'!X24</f>
        <v>1</v>
      </c>
      <c r="F24" s="66">
        <v>1</v>
      </c>
      <c r="G24" s="66">
        <v>1</v>
      </c>
      <c r="H24" s="66">
        <v>1</v>
      </c>
      <c r="I24" s="47"/>
    </row>
    <row r="25" spans="1:9" ht="12.75">
      <c r="A25" s="48" t="s">
        <v>96</v>
      </c>
      <c r="B25" s="54">
        <f>'ф.2.1'!E25</f>
        <v>0</v>
      </c>
      <c r="C25" s="66">
        <f>'ф.2.1'!L25</f>
        <v>0</v>
      </c>
      <c r="D25" s="66">
        <f>'ф.2.1'!R25</f>
        <v>0</v>
      </c>
      <c r="E25" s="66">
        <f>'ф.2.1'!X25</f>
        <v>0</v>
      </c>
      <c r="F25" s="66">
        <v>0</v>
      </c>
      <c r="G25" s="66">
        <v>0</v>
      </c>
      <c r="H25" s="66">
        <v>0</v>
      </c>
      <c r="I25" s="47"/>
    </row>
    <row r="26" spans="1:9" ht="12.75">
      <c r="A26" s="48" t="s">
        <v>97</v>
      </c>
      <c r="B26" s="54">
        <f>'ф.2.1'!E26</f>
        <v>1</v>
      </c>
      <c r="C26" s="66">
        <f>'ф.2.1'!L26</f>
        <v>1</v>
      </c>
      <c r="D26" s="66">
        <f>'ф.2.1'!R26</f>
        <v>1</v>
      </c>
      <c r="E26" s="66">
        <f>'ф.2.1'!X26</f>
        <v>1</v>
      </c>
      <c r="F26" s="66">
        <v>1</v>
      </c>
      <c r="G26" s="66">
        <v>1</v>
      </c>
      <c r="H26" s="66">
        <v>1</v>
      </c>
      <c r="I26" s="47"/>
    </row>
    <row r="27" spans="1:9" ht="12.75">
      <c r="A27" s="48" t="s">
        <v>98</v>
      </c>
      <c r="B27" s="54">
        <f>'ф.2.1'!E27</f>
        <v>1</v>
      </c>
      <c r="C27" s="66">
        <f>'ф.2.1'!L27</f>
        <v>1</v>
      </c>
      <c r="D27" s="66">
        <f>'ф.2.1'!R27</f>
        <v>1</v>
      </c>
      <c r="E27" s="66">
        <f>'ф.2.1'!X27</f>
        <v>1</v>
      </c>
      <c r="F27" s="66">
        <v>1</v>
      </c>
      <c r="G27" s="66">
        <v>1</v>
      </c>
      <c r="H27" s="66">
        <v>1</v>
      </c>
      <c r="I27" s="47"/>
    </row>
    <row r="28" spans="1:9" ht="12.75">
      <c r="A28" s="48" t="s">
        <v>99</v>
      </c>
      <c r="B28" s="56">
        <f>'ф.2.1'!E29</f>
        <v>0</v>
      </c>
      <c r="C28" s="56">
        <f>'ф.2.1'!L29</f>
        <v>0</v>
      </c>
      <c r="D28" s="56">
        <f>'ф.2.1'!R29</f>
        <v>0</v>
      </c>
      <c r="E28" s="56">
        <f>'ф.2.1'!X29</f>
        <v>0</v>
      </c>
      <c r="F28" s="56">
        <v>0</v>
      </c>
      <c r="G28" s="56">
        <v>0</v>
      </c>
      <c r="H28" s="56">
        <v>0</v>
      </c>
      <c r="I28" s="47"/>
    </row>
    <row r="29" spans="1:9" ht="12.75">
      <c r="A29" s="48" t="s">
        <v>100</v>
      </c>
      <c r="B29" s="56">
        <f>'ф.2.1'!E32</f>
        <v>100</v>
      </c>
      <c r="C29" s="56">
        <f>'ф.2.1'!L32</f>
        <v>100</v>
      </c>
      <c r="D29" s="56">
        <f>'ф.2.1'!R32</f>
        <v>100</v>
      </c>
      <c r="E29" s="56">
        <f>'ф.2.1'!X32</f>
        <v>100</v>
      </c>
      <c r="F29" s="56">
        <v>100</v>
      </c>
      <c r="G29" s="56">
        <v>100</v>
      </c>
      <c r="H29" s="56">
        <v>100</v>
      </c>
      <c r="I29" s="47"/>
    </row>
    <row r="30" spans="1:9" ht="12.75">
      <c r="A30" s="48" t="s">
        <v>101</v>
      </c>
      <c r="B30" s="56">
        <f>'ф.2.1'!E33</f>
        <v>0</v>
      </c>
      <c r="C30" s="56">
        <f>'ф.2.1'!L33</f>
        <v>0</v>
      </c>
      <c r="D30" s="56">
        <f>'ф.2.1'!R33</f>
        <v>0</v>
      </c>
      <c r="E30" s="56">
        <f>'ф.2.1'!X33</f>
        <v>0</v>
      </c>
      <c r="F30" s="56">
        <v>0</v>
      </c>
      <c r="G30" s="56">
        <v>0</v>
      </c>
      <c r="H30" s="56">
        <v>0</v>
      </c>
      <c r="I30" s="47"/>
    </row>
    <row r="31" spans="1:9" ht="13.5" customHeight="1">
      <c r="A31" s="48" t="s">
        <v>102</v>
      </c>
      <c r="B31" s="56">
        <f>'ф.2.2'!H27</f>
        <v>2.625</v>
      </c>
      <c r="C31" s="56">
        <f>'ф.2.2'!O27</f>
        <v>2.5875</v>
      </c>
      <c r="D31" s="56">
        <f>'ф.2.2'!U27</f>
        <v>2.5505625000000003</v>
      </c>
      <c r="E31" s="56">
        <f>'ф.2.2'!AA27</f>
        <v>2.5141790625000002</v>
      </c>
      <c r="F31" s="56">
        <f>'ф.2.2'!AG27</f>
        <v>2.4783413765625</v>
      </c>
      <c r="G31" s="56">
        <f>'ф.2.2'!AM27</f>
        <v>2.4430412559140624</v>
      </c>
      <c r="H31" s="56">
        <f>'ф.2.2'!AS27</f>
        <v>2.4082706370753515</v>
      </c>
      <c r="I31" s="47"/>
    </row>
    <row r="32" spans="1:9" ht="12.75">
      <c r="A32" s="48" t="s">
        <v>89</v>
      </c>
      <c r="B32" s="66">
        <f>'ф.2.2'!E14</f>
        <v>0</v>
      </c>
      <c r="C32" s="66">
        <f>'ф.2.2'!L14</f>
        <v>0</v>
      </c>
      <c r="D32" s="66">
        <f>'ф.2.2'!R14</f>
        <v>0</v>
      </c>
      <c r="E32" s="66">
        <f>'ф.2.2'!X14</f>
        <v>0</v>
      </c>
      <c r="F32" s="66">
        <f>'ф.2.2'!AD14</f>
        <v>0</v>
      </c>
      <c r="G32" s="66">
        <v>0</v>
      </c>
      <c r="H32" s="66">
        <v>0</v>
      </c>
      <c r="I32" s="47"/>
    </row>
    <row r="33" spans="1:9" ht="12.75">
      <c r="A33" s="48" t="s">
        <v>90</v>
      </c>
      <c r="B33" s="58">
        <f>'ф.2.2'!E16</f>
        <v>30</v>
      </c>
      <c r="C33" s="58">
        <f>'ф.2.2'!L16</f>
        <v>29.55</v>
      </c>
      <c r="D33" s="58">
        <f>'ф.2.2'!R16</f>
        <v>29.10675</v>
      </c>
      <c r="E33" s="58">
        <f>'ф.2.2'!X16</f>
        <v>28.670148750000003</v>
      </c>
      <c r="F33" s="58">
        <f>'ф.2.2'!AD16</f>
        <v>28.24009651875</v>
      </c>
      <c r="G33" s="65">
        <f>'ф.2.2'!AM27</f>
        <v>2.4430412559140624</v>
      </c>
      <c r="H33" s="65">
        <f>'ф.2.2'!AS27</f>
        <v>2.4082706370753515</v>
      </c>
      <c r="I33" s="47"/>
    </row>
    <row r="34" spans="1:9" ht="12.75">
      <c r="A34" s="48" t="s">
        <v>91</v>
      </c>
      <c r="B34" s="58">
        <f>'ф.2.2'!E17</f>
        <v>30</v>
      </c>
      <c r="C34" s="58">
        <f>'ф.2.2'!L17</f>
        <v>29.55</v>
      </c>
      <c r="D34" s="58">
        <f>'ф.2.2'!R17</f>
        <v>29.10675</v>
      </c>
      <c r="E34" s="58">
        <f>'ф.2.2'!X17</f>
        <v>28.670148750000003</v>
      </c>
      <c r="F34" s="58">
        <f>'ф.2.2'!AD17</f>
        <v>28.24009651875</v>
      </c>
      <c r="G34" s="65">
        <v>2.4430412559140624</v>
      </c>
      <c r="H34" s="65">
        <v>2.4082706370753515</v>
      </c>
      <c r="I34" s="47"/>
    </row>
    <row r="35" spans="1:9" ht="12.75">
      <c r="A35" s="48" t="s">
        <v>168</v>
      </c>
      <c r="B35" s="54">
        <f>'ф.2.2'!E18</f>
        <v>0</v>
      </c>
      <c r="C35" s="66">
        <f>'ф.2.2'!L18</f>
        <v>0</v>
      </c>
      <c r="D35" s="66">
        <f>'ф.2.2'!R18</f>
        <v>0</v>
      </c>
      <c r="E35" s="66">
        <f>'ф.2.2'!X18</f>
        <v>0</v>
      </c>
      <c r="F35" s="66">
        <f>'ф.2.2'!AD18</f>
        <v>0</v>
      </c>
      <c r="G35" s="66">
        <v>0</v>
      </c>
      <c r="H35" s="66">
        <v>0</v>
      </c>
      <c r="I35" s="47"/>
    </row>
    <row r="36" spans="1:9" ht="12.75">
      <c r="A36" s="48" t="s">
        <v>94</v>
      </c>
      <c r="B36" s="56">
        <f>'ф.2.2'!E20</f>
        <v>0</v>
      </c>
      <c r="C36" s="56">
        <f>'ф.2.2'!L20</f>
        <v>0</v>
      </c>
      <c r="D36" s="56">
        <f>'ф.2.2'!R20</f>
        <v>0</v>
      </c>
      <c r="E36" s="56">
        <f>'ф.2.2'!X20</f>
        <v>0</v>
      </c>
      <c r="F36" s="56">
        <f>'ф.2.2'!AD20</f>
        <v>0</v>
      </c>
      <c r="G36" s="56">
        <v>0</v>
      </c>
      <c r="H36" s="56">
        <v>0</v>
      </c>
      <c r="I36" s="47"/>
    </row>
    <row r="37" spans="1:9" ht="12.75">
      <c r="A37" s="48" t="s">
        <v>103</v>
      </c>
      <c r="B37" s="54">
        <f>'ф.2.2'!E23</f>
        <v>1</v>
      </c>
      <c r="C37" s="66">
        <f>'ф.2.2'!L23</f>
        <v>1</v>
      </c>
      <c r="D37" s="66">
        <f>'ф.2.2'!R23</f>
        <v>1</v>
      </c>
      <c r="E37" s="66">
        <f>'ф.2.2'!X23</f>
        <v>1</v>
      </c>
      <c r="F37" s="66">
        <f>'ф.2.2'!AD23</f>
        <v>1</v>
      </c>
      <c r="G37" s="66">
        <v>1</v>
      </c>
      <c r="H37" s="66">
        <v>1</v>
      </c>
      <c r="I37" s="47"/>
    </row>
    <row r="38" spans="1:9" ht="12.75">
      <c r="A38" s="48" t="s">
        <v>169</v>
      </c>
      <c r="B38" s="54">
        <f>'ф.2.2'!E24</f>
        <v>0</v>
      </c>
      <c r="C38" s="66">
        <f>'ф.2.2'!L24</f>
        <v>0</v>
      </c>
      <c r="D38" s="66">
        <f>'ф.2.2'!R24</f>
        <v>0</v>
      </c>
      <c r="E38" s="66">
        <f>'ф.2.2'!X24</f>
        <v>0</v>
      </c>
      <c r="F38" s="66">
        <f>'ф.2.2'!AD24</f>
        <v>0</v>
      </c>
      <c r="G38" s="66">
        <v>0</v>
      </c>
      <c r="H38" s="66">
        <v>0</v>
      </c>
      <c r="I38" s="47"/>
    </row>
    <row r="39" spans="1:9" ht="12.75">
      <c r="A39" s="48" t="s">
        <v>104</v>
      </c>
      <c r="B39" s="54">
        <f>'ф.2.2'!E26</f>
        <v>0</v>
      </c>
      <c r="C39" s="66">
        <f>'ф.2.2'!L26</f>
        <v>0</v>
      </c>
      <c r="D39" s="66">
        <f>'ф.2.2'!R26</f>
        <v>0</v>
      </c>
      <c r="E39" s="66">
        <f>'ф.2.2'!X26</f>
        <v>0</v>
      </c>
      <c r="F39" s="66">
        <f>'ф.2.2'!AD26</f>
        <v>0</v>
      </c>
      <c r="G39" s="66">
        <v>0</v>
      </c>
      <c r="H39" s="66">
        <v>0</v>
      </c>
      <c r="I39" s="47"/>
    </row>
    <row r="40" spans="1:9" ht="13.5" customHeight="1">
      <c r="A40" s="48" t="s">
        <v>105</v>
      </c>
      <c r="B40" s="54">
        <f>'ф.2.3'!H34</f>
        <v>3.3333333333333335</v>
      </c>
      <c r="C40" s="54">
        <f>'ф.2.3'!O34</f>
        <v>3.2863333333333338</v>
      </c>
      <c r="D40" s="54">
        <f>'ф.2.3'!U34</f>
        <v>3.2400383333333336</v>
      </c>
      <c r="E40" s="54">
        <f>'ф.2.3'!AA34</f>
        <v>3.1944377583333337</v>
      </c>
      <c r="F40" s="54">
        <f>'ф.2.3'!AG34</f>
        <v>3.1495211919583332</v>
      </c>
      <c r="G40" s="54">
        <f>'ф.2.3'!AM34</f>
        <v>3.1052783740789582</v>
      </c>
      <c r="H40" s="54">
        <f>'ф.2.3'!AS34</f>
        <v>3.0616991984677737</v>
      </c>
      <c r="I40" s="47"/>
    </row>
    <row r="41" spans="1:9" ht="12.75">
      <c r="A41" s="48" t="s">
        <v>106</v>
      </c>
      <c r="B41" s="54">
        <f>'ф.2.3'!E12</f>
        <v>1</v>
      </c>
      <c r="C41" s="54">
        <f>'ф.2.3'!L12</f>
        <v>1</v>
      </c>
      <c r="D41" s="54">
        <f>'ф.2.3'!R12</f>
        <v>1</v>
      </c>
      <c r="E41" s="54">
        <f>'ф.2.3'!X12</f>
        <v>1</v>
      </c>
      <c r="F41" s="54">
        <f>'ф.2.3'!AD12</f>
        <v>1</v>
      </c>
      <c r="G41" s="54">
        <v>1</v>
      </c>
      <c r="H41" s="54">
        <v>1</v>
      </c>
      <c r="I41" s="47"/>
    </row>
    <row r="42" spans="1:9" ht="12.75">
      <c r="A42" s="48" t="s">
        <v>94</v>
      </c>
      <c r="B42" s="56">
        <f>'ф.2.3'!E15</f>
        <v>0</v>
      </c>
      <c r="C42" s="56">
        <f>'ф.2.3'!L15</f>
        <v>0</v>
      </c>
      <c r="D42" s="56">
        <f>'ф.2.3'!R15</f>
        <v>0</v>
      </c>
      <c r="E42" s="56">
        <f>'ф.2.3'!X15</f>
        <v>0</v>
      </c>
      <c r="F42" s="56">
        <f>'ф.2.3'!AD15</f>
        <v>0</v>
      </c>
      <c r="G42" s="56">
        <v>0</v>
      </c>
      <c r="H42" s="56">
        <v>0</v>
      </c>
      <c r="I42" s="47"/>
    </row>
    <row r="43" spans="1:9" ht="12.75">
      <c r="A43" s="48" t="s">
        <v>95</v>
      </c>
      <c r="B43" s="65">
        <f>'ф.2.3'!E16</f>
        <v>0</v>
      </c>
      <c r="C43" s="65">
        <f>'ф.2.3'!L16</f>
        <v>0</v>
      </c>
      <c r="D43" s="65">
        <f>'ф.2.3'!R16</f>
        <v>0</v>
      </c>
      <c r="E43" s="65">
        <f>'ф.2.3'!X16</f>
        <v>0</v>
      </c>
      <c r="F43" s="65">
        <f>'ф.2.3'!AD16</f>
        <v>0</v>
      </c>
      <c r="G43" s="65">
        <v>0</v>
      </c>
      <c r="H43" s="65">
        <v>0</v>
      </c>
      <c r="I43" s="47"/>
    </row>
    <row r="44" spans="1:9" ht="12.75">
      <c r="A44" s="48" t="s">
        <v>96</v>
      </c>
      <c r="B44" s="54">
        <f>'ф.2.3'!E17</f>
        <v>0</v>
      </c>
      <c r="C44" s="54">
        <f>'ф.2.3'!L17</f>
        <v>0</v>
      </c>
      <c r="D44" s="54">
        <f>'ф.2.3'!R17</f>
        <v>0</v>
      </c>
      <c r="E44" s="54">
        <f>'ф.2.3'!X17</f>
        <v>0</v>
      </c>
      <c r="F44" s="54">
        <f>'ф.2.3'!AD17</f>
        <v>0</v>
      </c>
      <c r="G44" s="54">
        <v>0</v>
      </c>
      <c r="H44" s="54">
        <v>0</v>
      </c>
      <c r="I44" s="47"/>
    </row>
    <row r="45" spans="1:9" ht="12.75">
      <c r="A45" s="48" t="s">
        <v>107</v>
      </c>
      <c r="B45" s="56">
        <f>'ф.2.3'!E18</f>
        <v>0</v>
      </c>
      <c r="C45" s="56">
        <f>'ф.2.3'!L18</f>
        <v>0</v>
      </c>
      <c r="D45" s="56">
        <f>'ф.2.3'!R18</f>
        <v>0</v>
      </c>
      <c r="E45" s="56">
        <f>'ф.2.3'!X18</f>
        <v>0</v>
      </c>
      <c r="F45" s="56">
        <f>'ф.2.3'!AD18</f>
        <v>0</v>
      </c>
      <c r="G45" s="56">
        <v>0</v>
      </c>
      <c r="H45" s="56">
        <v>0</v>
      </c>
      <c r="I45" s="47"/>
    </row>
    <row r="46" spans="1:9" ht="12.75">
      <c r="A46" s="48" t="s">
        <v>108</v>
      </c>
      <c r="B46" s="56">
        <f>'ф.2.3'!E19</f>
        <v>0</v>
      </c>
      <c r="C46" s="56">
        <f>'ф.2.3'!L19</f>
        <v>0</v>
      </c>
      <c r="D46" s="56">
        <f>'ф.2.3'!R19</f>
        <v>0</v>
      </c>
      <c r="E46" s="56">
        <f>'ф.2.3'!X19</f>
        <v>0</v>
      </c>
      <c r="F46" s="56">
        <f>'ф.2.3'!AD19</f>
        <v>0</v>
      </c>
      <c r="G46" s="56">
        <v>0</v>
      </c>
      <c r="H46" s="56">
        <v>0</v>
      </c>
      <c r="I46" s="47"/>
    </row>
    <row r="47" spans="1:9" ht="12.75">
      <c r="A47" s="48" t="s">
        <v>109</v>
      </c>
      <c r="B47" s="65">
        <f>'ф.2.3'!E20</f>
        <v>4</v>
      </c>
      <c r="C47" s="65">
        <f>'ф.2.3'!L20</f>
        <v>3.94</v>
      </c>
      <c r="D47" s="65">
        <f>'ф.2.3'!R20</f>
        <v>3.8809</v>
      </c>
      <c r="E47" s="65">
        <f>'ф.2.3'!X20</f>
        <v>3.8226865</v>
      </c>
      <c r="F47" s="65">
        <f>'ф.2.3'!AD20</f>
        <v>3.7653462025</v>
      </c>
      <c r="G47" s="65">
        <f>'ф.2.3'!AJ20</f>
        <v>3.7088660094625</v>
      </c>
      <c r="H47" s="65">
        <f>'ф.2.3'!AP20</f>
        <v>3.6532330193205627</v>
      </c>
      <c r="I47" s="47"/>
    </row>
    <row r="48" spans="1:9" ht="12.75">
      <c r="A48" s="48" t="s">
        <v>103</v>
      </c>
      <c r="B48" s="65">
        <f>'ф.2.3'!E23</f>
        <v>30</v>
      </c>
      <c r="C48" s="65">
        <f>'ф.2.3'!L23</f>
        <v>29.55</v>
      </c>
      <c r="D48" s="65">
        <f>'ф.2.3'!R23</f>
        <v>29.10675</v>
      </c>
      <c r="E48" s="65">
        <f>'ф.2.3'!X23</f>
        <v>28.670148750000003</v>
      </c>
      <c r="F48" s="65">
        <f>'ф.2.3'!AD23</f>
        <v>28.24009651875</v>
      </c>
      <c r="G48" s="65">
        <f>'ф.2.3'!AJ23</f>
        <v>27.81649507096875</v>
      </c>
      <c r="H48" s="65">
        <f>'ф.2.3'!AP23</f>
        <v>27.399247644904218</v>
      </c>
      <c r="I48" s="47"/>
    </row>
    <row r="49" spans="1:9" ht="12.75">
      <c r="A49" s="48" t="s">
        <v>110</v>
      </c>
      <c r="B49" s="56">
        <f>'ф.2.3'!E25</f>
        <v>0</v>
      </c>
      <c r="C49" s="56">
        <f>'ф.2.3'!L25</f>
        <v>0</v>
      </c>
      <c r="D49" s="56">
        <f>'ф.2.3'!R25</f>
        <v>0</v>
      </c>
      <c r="E49" s="56">
        <f>'ф.2.3'!X25</f>
        <v>0</v>
      </c>
      <c r="F49" s="56">
        <f>'ф.2.3'!AD25</f>
        <v>0</v>
      </c>
      <c r="G49" s="56">
        <v>0</v>
      </c>
      <c r="H49" s="56">
        <v>0</v>
      </c>
      <c r="I49" s="47"/>
    </row>
    <row r="50" spans="1:9" ht="12.75">
      <c r="A50" s="48" t="s">
        <v>111</v>
      </c>
      <c r="B50" s="56">
        <f>'ф.2.3'!E26</f>
        <v>0</v>
      </c>
      <c r="C50" s="56">
        <f>'ф.2.3'!L26</f>
        <v>0</v>
      </c>
      <c r="D50" s="56">
        <f>'ф.2.3'!R26</f>
        <v>0</v>
      </c>
      <c r="E50" s="56">
        <f>'ф.2.3'!X26</f>
        <v>0</v>
      </c>
      <c r="F50" s="56">
        <f>'ф.2.3'!AD26</f>
        <v>0</v>
      </c>
      <c r="G50" s="56">
        <v>0</v>
      </c>
      <c r="H50" s="56">
        <v>0</v>
      </c>
      <c r="I50" s="47"/>
    </row>
    <row r="51" spans="1:9" ht="12.75">
      <c r="A51" s="48" t="s">
        <v>112</v>
      </c>
      <c r="B51" s="54">
        <f>'ф.2.3'!E27</f>
        <v>0</v>
      </c>
      <c r="C51" s="54">
        <f>'ф.2.3'!L27</f>
        <v>0</v>
      </c>
      <c r="D51" s="54">
        <f>'ф.2.3'!R27</f>
        <v>0</v>
      </c>
      <c r="E51" s="58">
        <f>'ф.2.3'!X27</f>
        <v>0</v>
      </c>
      <c r="F51" s="58">
        <f>'ф.2.3'!AD27</f>
        <v>0</v>
      </c>
      <c r="G51" s="58">
        <v>0</v>
      </c>
      <c r="H51" s="58">
        <v>0</v>
      </c>
      <c r="I51" s="47"/>
    </row>
    <row r="52" spans="1:9" ht="12.75">
      <c r="A52" s="48" t="s">
        <v>104</v>
      </c>
      <c r="B52" s="56">
        <f>'ф.2.3'!E29</f>
        <v>0</v>
      </c>
      <c r="C52" s="56">
        <f>'ф.2.3'!L29</f>
        <v>0</v>
      </c>
      <c r="D52" s="56">
        <f>'ф.2.3'!R29</f>
        <v>0</v>
      </c>
      <c r="E52" s="56">
        <f>'ф.2.3'!X29</f>
        <v>0</v>
      </c>
      <c r="F52" s="56">
        <f>'ф.2.3'!AD29</f>
        <v>0</v>
      </c>
      <c r="G52" s="56">
        <v>0</v>
      </c>
      <c r="H52" s="56">
        <v>0</v>
      </c>
      <c r="I52" s="47"/>
    </row>
    <row r="53" spans="1:9" ht="12.75">
      <c r="A53" s="48" t="s">
        <v>99</v>
      </c>
      <c r="B53" s="66">
        <f>'ф.2.3'!E32</f>
        <v>0</v>
      </c>
      <c r="C53" s="66">
        <f>'ф.2.3'!L32</f>
        <v>0</v>
      </c>
      <c r="D53" s="66">
        <f>'ф.2.3'!R32</f>
        <v>0</v>
      </c>
      <c r="E53" s="66">
        <f>'ф.2.3'!X32</f>
        <v>0</v>
      </c>
      <c r="F53" s="66">
        <f>'ф.2.3'!AD32</f>
        <v>0</v>
      </c>
      <c r="G53" s="66">
        <v>0</v>
      </c>
      <c r="H53" s="66">
        <v>0</v>
      </c>
      <c r="I53" s="47"/>
    </row>
    <row r="54" spans="1:9" ht="12.75">
      <c r="A54" s="48" t="s">
        <v>113</v>
      </c>
      <c r="B54" s="66">
        <f>'ф.2.3'!E33</f>
        <v>0</v>
      </c>
      <c r="C54" s="66">
        <f>'ф.2.3'!L33</f>
        <v>0</v>
      </c>
      <c r="D54" s="66">
        <f>'ф.2.3'!R33</f>
        <v>0</v>
      </c>
      <c r="E54" s="66">
        <f>'ф.2.3'!X33</f>
        <v>0</v>
      </c>
      <c r="F54" s="66">
        <f>'ф.2.3'!AD33</f>
        <v>0</v>
      </c>
      <c r="G54" s="66">
        <v>0</v>
      </c>
      <c r="H54" s="66">
        <v>0</v>
      </c>
      <c r="I54" s="47"/>
    </row>
    <row r="55" spans="1:9" ht="41.25" customHeight="1">
      <c r="A55" s="53" t="s">
        <v>114</v>
      </c>
      <c r="B55" s="144">
        <f aca="true" t="shared" si="0" ref="B55:H55">0.1*B17+0.7*B31+0.2*B40</f>
        <v>3.4236111111111116</v>
      </c>
      <c r="C55" s="144">
        <f t="shared" si="0"/>
        <v>3.387961111111111</v>
      </c>
      <c r="D55" s="144">
        <f t="shared" si="0"/>
        <v>3.3528458611111116</v>
      </c>
      <c r="E55" s="144">
        <f t="shared" si="0"/>
        <v>3.318257339861111</v>
      </c>
      <c r="F55" s="144">
        <f t="shared" si="0"/>
        <v>3.2841876464298614</v>
      </c>
      <c r="G55" s="144">
        <f t="shared" si="0"/>
        <v>3.25062899840008</v>
      </c>
      <c r="H55" s="144">
        <f t="shared" si="0"/>
        <v>3.2175737300907454</v>
      </c>
      <c r="I55" s="47"/>
    </row>
    <row r="56" spans="1:9" ht="24.75" customHeight="1">
      <c r="A56" s="205" t="s">
        <v>115</v>
      </c>
      <c r="B56" s="205"/>
      <c r="C56" s="205"/>
      <c r="D56" s="205"/>
      <c r="E56" s="76"/>
      <c r="F56" s="76"/>
      <c r="G56" s="108"/>
      <c r="H56" s="108"/>
      <c r="I56" s="47"/>
    </row>
    <row r="57" spans="1:9" ht="22.5" customHeight="1">
      <c r="A57" s="202" t="s">
        <v>116</v>
      </c>
      <c r="B57" s="202"/>
      <c r="C57" s="202"/>
      <c r="D57" s="202"/>
      <c r="E57" s="77"/>
      <c r="F57" s="77"/>
      <c r="G57" s="108"/>
      <c r="H57" s="108"/>
      <c r="I57" s="47"/>
    </row>
    <row r="58" spans="1:9" ht="22.5" customHeight="1">
      <c r="A58" s="107"/>
      <c r="B58" s="107"/>
      <c r="C58" s="107"/>
      <c r="D58" s="107"/>
      <c r="E58" s="108"/>
      <c r="F58" s="108"/>
      <c r="G58" s="108"/>
      <c r="H58" s="108"/>
      <c r="I58" s="47"/>
    </row>
  </sheetData>
  <sheetProtection/>
  <mergeCells count="4">
    <mergeCell ref="A57:D57"/>
    <mergeCell ref="B13:F13"/>
    <mergeCell ref="B14:D14"/>
    <mergeCell ref="A56:D56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1.28125" style="0" customWidth="1"/>
    <col min="4" max="4" width="17.57421875" style="0" customWidth="1"/>
  </cols>
  <sheetData>
    <row r="1" spans="1:4" ht="12.75">
      <c r="A1" s="22"/>
      <c r="B1" s="22"/>
      <c r="C1" s="5"/>
      <c r="D1" s="22"/>
    </row>
    <row r="2" spans="1:4" ht="12.75">
      <c r="A2" s="22"/>
      <c r="B2" s="22"/>
      <c r="C2" s="5"/>
      <c r="D2" s="22"/>
    </row>
    <row r="3" spans="1:4" ht="12.75">
      <c r="A3" s="22"/>
      <c r="B3" s="22"/>
      <c r="C3" s="5"/>
      <c r="D3" s="22"/>
    </row>
    <row r="4" spans="1:4" ht="12.75">
      <c r="A4" s="22"/>
      <c r="B4" s="22"/>
      <c r="C4" s="5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5">
      <c r="A7" s="23"/>
      <c r="B7" s="23"/>
      <c r="C7" s="23"/>
      <c r="D7" s="23"/>
    </row>
    <row r="8" spans="1:4" ht="12.75">
      <c r="A8" s="59"/>
      <c r="B8" s="59"/>
      <c r="C8" s="59"/>
      <c r="D8" s="59"/>
    </row>
    <row r="9" spans="1:4" ht="12.75">
      <c r="A9" s="5"/>
      <c r="B9" s="5"/>
      <c r="C9" s="5"/>
      <c r="D9" s="5"/>
    </row>
    <row r="10" spans="1:4" ht="15.75">
      <c r="A10" s="109" t="s">
        <v>142</v>
      </c>
      <c r="B10" s="109"/>
      <c r="C10" s="109"/>
      <c r="D10" s="109"/>
    </row>
    <row r="11" spans="1:4" ht="15.75">
      <c r="A11" s="206" t="s">
        <v>170</v>
      </c>
      <c r="B11" s="206"/>
      <c r="C11" s="206"/>
      <c r="D11" s="206"/>
    </row>
    <row r="12" spans="1:4" ht="12.75">
      <c r="A12" s="5"/>
      <c r="B12" s="5"/>
      <c r="C12" s="5"/>
      <c r="D12" s="5"/>
    </row>
    <row r="13" spans="1:4" ht="28.5" customHeight="1">
      <c r="A13" s="27" t="s">
        <v>64</v>
      </c>
      <c r="B13" s="27"/>
      <c r="C13" s="27" t="s">
        <v>117</v>
      </c>
      <c r="D13" s="27" t="s">
        <v>4</v>
      </c>
    </row>
    <row r="14" spans="1:4" ht="27">
      <c r="A14" s="50">
        <v>1</v>
      </c>
      <c r="B14" s="51" t="s">
        <v>78</v>
      </c>
      <c r="C14" s="60" t="s">
        <v>118</v>
      </c>
      <c r="D14" s="68">
        <f>'ф.1.2'!D16</f>
        <v>0.5675675675675675</v>
      </c>
    </row>
    <row r="15" spans="1:4" ht="27">
      <c r="A15" s="50">
        <v>2</v>
      </c>
      <c r="B15" s="51" t="s">
        <v>174</v>
      </c>
      <c r="C15" s="60" t="s">
        <v>119</v>
      </c>
      <c r="D15" s="51">
        <v>1</v>
      </c>
    </row>
    <row r="16" spans="1:4" ht="27">
      <c r="A16" s="50">
        <v>3</v>
      </c>
      <c r="B16" s="51" t="s">
        <v>123</v>
      </c>
      <c r="C16" s="60" t="s">
        <v>120</v>
      </c>
      <c r="D16" s="68">
        <f>'ф.2.4'!B55</f>
        <v>3.4236111111111116</v>
      </c>
    </row>
    <row r="17" spans="1:4" ht="16.5">
      <c r="A17" s="50">
        <v>4</v>
      </c>
      <c r="B17" s="51" t="s">
        <v>124</v>
      </c>
      <c r="C17" s="60" t="s">
        <v>121</v>
      </c>
      <c r="D17" s="124">
        <v>0.9175675675675675</v>
      </c>
    </row>
    <row r="18" spans="1:4" ht="16.5">
      <c r="A18" s="50">
        <v>5</v>
      </c>
      <c r="B18" s="51" t="s">
        <v>125</v>
      </c>
      <c r="C18" s="60" t="s">
        <v>121</v>
      </c>
      <c r="D18" s="114">
        <v>1</v>
      </c>
    </row>
    <row r="19" spans="1:4" ht="16.5">
      <c r="A19" s="50">
        <v>6</v>
      </c>
      <c r="B19" s="51" t="s">
        <v>126</v>
      </c>
      <c r="C19" s="60" t="s">
        <v>121</v>
      </c>
      <c r="D19" s="125">
        <f>D16/(1-0.015)</f>
        <v>3.4757473209249863</v>
      </c>
    </row>
    <row r="20" spans="1:4" ht="27">
      <c r="A20" s="50">
        <v>7</v>
      </c>
      <c r="B20" s="51" t="s">
        <v>127</v>
      </c>
      <c r="C20" s="60" t="s">
        <v>122</v>
      </c>
      <c r="D20" s="114">
        <v>0</v>
      </c>
    </row>
    <row r="21" spans="1:4" ht="52.5">
      <c r="A21" s="50">
        <v>8</v>
      </c>
      <c r="B21" s="51" t="s">
        <v>128</v>
      </c>
      <c r="C21" s="60" t="s">
        <v>122</v>
      </c>
      <c r="D21" s="114">
        <v>0</v>
      </c>
    </row>
    <row r="22" spans="1:4" ht="39.75">
      <c r="A22" s="50">
        <v>9</v>
      </c>
      <c r="B22" s="51" t="s">
        <v>129</v>
      </c>
      <c r="C22" s="60" t="s">
        <v>122</v>
      </c>
      <c r="D22" s="114">
        <v>0</v>
      </c>
    </row>
    <row r="23" spans="1:4" ht="12.75">
      <c r="A23" s="110"/>
      <c r="B23" s="111"/>
      <c r="C23" s="112"/>
      <c r="D23" s="111"/>
    </row>
  </sheetData>
  <sheetProtection/>
  <mergeCells count="1">
    <mergeCell ref="A11:D1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zoomScaleSheetLayoutView="100" zoomScalePageLayoutView="0" workbookViewId="0" topLeftCell="A7">
      <selection activeCell="A21" sqref="A21:IV31"/>
    </sheetView>
  </sheetViews>
  <sheetFormatPr defaultColWidth="9.140625" defaultRowHeight="12.75"/>
  <cols>
    <col min="1" max="1" width="41.00390625" style="47" customWidth="1"/>
    <col min="2" max="2" width="16.140625" style="47" customWidth="1"/>
    <col min="3" max="3" width="33.28125" style="47" customWidth="1"/>
    <col min="4" max="16384" width="9.140625" style="47" customWidth="1"/>
  </cols>
  <sheetData>
    <row r="2" spans="1:3" ht="12.75">
      <c r="A2" s="5"/>
      <c r="B2" s="5"/>
      <c r="C2" s="5"/>
    </row>
    <row r="3" spans="1:3" ht="12.75">
      <c r="A3" s="5"/>
      <c r="B3" s="5"/>
      <c r="C3" s="5"/>
    </row>
    <row r="4" spans="1:3" ht="12.75">
      <c r="A4" s="5"/>
      <c r="B4" s="5"/>
      <c r="C4" s="5"/>
    </row>
    <row r="5" spans="1:3" ht="12.75">
      <c r="A5" s="5"/>
      <c r="B5" s="5"/>
      <c r="C5" s="5"/>
    </row>
    <row r="6" spans="1:3" ht="12.75">
      <c r="A6" s="5"/>
      <c r="B6" s="5"/>
      <c r="C6" s="5"/>
    </row>
    <row r="7" spans="1:3" ht="12.75">
      <c r="A7" s="5"/>
      <c r="B7" s="5"/>
      <c r="C7" s="5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5.75">
      <c r="A10" s="109" t="s">
        <v>143</v>
      </c>
      <c r="B10" s="94"/>
      <c r="C10" s="94"/>
    </row>
    <row r="11" spans="1:3" ht="15.75">
      <c r="A11" s="207" t="s">
        <v>171</v>
      </c>
      <c r="B11" s="207"/>
      <c r="C11" s="207"/>
    </row>
    <row r="12" spans="1:3" ht="12.75">
      <c r="A12" s="34"/>
      <c r="B12" s="52"/>
      <c r="C12" s="52"/>
    </row>
    <row r="13" spans="1:3" ht="38.25">
      <c r="A13" s="50" t="s">
        <v>130</v>
      </c>
      <c r="B13" s="27" t="s">
        <v>117</v>
      </c>
      <c r="C13" s="50" t="s">
        <v>4</v>
      </c>
    </row>
    <row r="14" spans="1:3" ht="66.75" customHeight="1">
      <c r="A14" s="51" t="s">
        <v>131</v>
      </c>
      <c r="B14" s="60" t="s">
        <v>8</v>
      </c>
      <c r="C14" s="51" t="s">
        <v>138</v>
      </c>
    </row>
    <row r="15" spans="1:3" ht="25.5">
      <c r="A15" s="51" t="s">
        <v>132</v>
      </c>
      <c r="B15" s="60" t="s">
        <v>8</v>
      </c>
      <c r="C15" s="61" t="s">
        <v>172</v>
      </c>
    </row>
    <row r="16" spans="1:3" ht="27">
      <c r="A16" s="51" t="s">
        <v>135</v>
      </c>
      <c r="B16" s="60" t="s">
        <v>133</v>
      </c>
      <c r="C16" s="113">
        <v>0</v>
      </c>
    </row>
    <row r="17" spans="1:3" ht="27">
      <c r="A17" s="51" t="s">
        <v>136</v>
      </c>
      <c r="B17" s="60" t="s">
        <v>133</v>
      </c>
      <c r="C17" s="113">
        <v>0</v>
      </c>
    </row>
    <row r="18" spans="1:3" ht="27">
      <c r="A18" s="51" t="s">
        <v>137</v>
      </c>
      <c r="B18" s="60" t="s">
        <v>134</v>
      </c>
      <c r="C18" s="113">
        <v>0</v>
      </c>
    </row>
    <row r="19" spans="1:3" ht="12.75">
      <c r="A19" s="111"/>
      <c r="B19" s="112"/>
      <c r="C19" s="52"/>
    </row>
    <row r="20" spans="1:3" ht="12.75">
      <c r="A20" s="111"/>
      <c r="B20" s="112"/>
      <c r="C20" s="52"/>
    </row>
  </sheetData>
  <sheetProtection/>
  <mergeCells count="1">
    <mergeCell ref="A11:C11"/>
  </mergeCells>
  <printOptions/>
  <pageMargins left="0.7874015748031497" right="0.3937007874015748" top="0.787401574803149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Крутцева Анна Валериевна</cp:lastModifiedBy>
  <cp:lastPrinted>2014-05-20T07:17:01Z</cp:lastPrinted>
  <dcterms:created xsi:type="dcterms:W3CDTF">1996-10-08T23:32:33Z</dcterms:created>
  <dcterms:modified xsi:type="dcterms:W3CDTF">2014-10-08T09:57:29Z</dcterms:modified>
  <cp:category/>
  <cp:version/>
  <cp:contentType/>
  <cp:contentStatus/>
</cp:coreProperties>
</file>